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saclyonfr-my.sharepoint.com/personal/antonio_monteiro_gs_ac-lyon_fr/Documents/002-perso/bvsh/beaujolhand/"/>
    </mc:Choice>
  </mc:AlternateContent>
  <xr:revisionPtr revIDLastSave="0" documentId="8_{584BB18F-1BC3-4B73-A9B1-2D3711F3569B}" xr6:coauthVersionLast="47" xr6:coauthVersionMax="47" xr10:uidLastSave="{00000000-0000-0000-0000-000000000000}"/>
  <bookViews>
    <workbookView xWindow="-108" yWindow="-108" windowWidth="23256" windowHeight="12456" activeTab="1" xr2:uid="{FDCDC4C3-C58F-4AEC-93FC-8B945DE0FD4D}"/>
  </bookViews>
  <sheets>
    <sheet name="notice" sheetId="2" r:id="rId1"/>
    <sheet name="Inscription" sheetId="1" r:id="rId2"/>
    <sheet name="Données" sheetId="3" state="hidden" r:id="rId3"/>
  </sheets>
  <definedNames>
    <definedName name="Catégorie">Données!$B$3:$B$15</definedName>
    <definedName name="Sous_total_Jetons">Inscription!$F$51</definedName>
    <definedName name="tabcatégorie">Données!$B$3:$C$15</definedName>
    <definedName name="toal_repas">Inscription!$F$44</definedName>
    <definedName name="total_équipes">Inscription!$E$33</definedName>
    <definedName name="total_hébergement">Inscription!$F$38</definedName>
    <definedName name="_xlnm.Print_Area" localSheetId="1">Inscription!$A$1:$G$57</definedName>
    <definedName name="_xlnm.Print_Area" localSheetId="0">notice!$B$1:$I$31</definedName>
  </definedNames>
  <calcPr calcId="181029"/>
  <customWorkbookViews>
    <customWorkbookView name="test_ligneimpress" guid="{6F27EF47-9824-4429-8A17-1F5DEC6DF5C2}" includePrintSettings="0" maximized="1" xWindow="-8" yWindow="-8" windowWidth="1616" windowHeight="876" activeSheetId="1"/>
  </customWorkbookViews>
</workbook>
</file>

<file path=xl/calcChain.xml><?xml version="1.0" encoding="utf-8"?>
<calcChain xmlns="http://schemas.openxmlformats.org/spreadsheetml/2006/main">
  <c r="D49" i="3" l="1"/>
  <c r="F49" i="3" s="1"/>
  <c r="D48" i="3"/>
  <c r="F48" i="3" s="1"/>
  <c r="D27" i="1"/>
  <c r="E27" i="1"/>
  <c r="D28" i="1"/>
  <c r="E28" i="1"/>
  <c r="D17" i="1"/>
  <c r="D16" i="1" l="1"/>
  <c r="D55" i="3"/>
  <c r="F55" i="3" s="1"/>
  <c r="F51" i="1" s="1"/>
  <c r="E67" i="3" s="1"/>
  <c r="D51" i="3"/>
  <c r="F51" i="3" s="1"/>
  <c r="D50" i="3"/>
  <c r="F50" i="3" s="1"/>
  <c r="E17" i="1"/>
  <c r="E18" i="1"/>
  <c r="E19" i="1"/>
  <c r="E20" i="1"/>
  <c r="E21" i="1"/>
  <c r="E22" i="1"/>
  <c r="E23" i="1"/>
  <c r="E24" i="1"/>
  <c r="E25" i="1"/>
  <c r="E26" i="1"/>
  <c r="E16" i="1"/>
  <c r="E31" i="3"/>
  <c r="F31" i="3"/>
  <c r="E32" i="3"/>
  <c r="F32" i="3"/>
  <c r="F30" i="3"/>
  <c r="E30" i="3"/>
  <c r="C29" i="1"/>
  <c r="B22" i="3" s="1"/>
  <c r="D22" i="3" s="1"/>
  <c r="D23" i="1"/>
  <c r="D18" i="1"/>
  <c r="D19" i="1"/>
  <c r="D20" i="1"/>
  <c r="D21" i="1"/>
  <c r="D22" i="1"/>
  <c r="D24" i="1"/>
  <c r="D25" i="1"/>
  <c r="D26" i="1"/>
  <c r="G32" i="3" l="1"/>
  <c r="H50" i="3"/>
  <c r="F44" i="1" s="1"/>
  <c r="E65" i="3" s="1"/>
  <c r="G31" i="3"/>
  <c r="G30" i="3"/>
  <c r="E29" i="1"/>
  <c r="E25" i="3" s="1"/>
  <c r="E33" i="1" s="1"/>
  <c r="E61" i="3" s="1"/>
  <c r="E31" i="1"/>
  <c r="I30" i="3" l="1"/>
  <c r="F38" i="1" s="1"/>
  <c r="E63" i="3" l="1"/>
  <c r="E69" i="3" s="1"/>
  <c r="C54" i="1" s="1"/>
</calcChain>
</file>

<file path=xl/sharedStrings.xml><?xml version="1.0" encoding="utf-8"?>
<sst xmlns="http://schemas.openxmlformats.org/spreadsheetml/2006/main" count="138" uniqueCount="98">
  <si>
    <t>Total</t>
  </si>
  <si>
    <t>NB d'équipe</t>
  </si>
  <si>
    <t>Catégorie</t>
  </si>
  <si>
    <t>Senior M</t>
  </si>
  <si>
    <t>Senior F</t>
  </si>
  <si>
    <t>Totaux</t>
  </si>
  <si>
    <t>Tarif/équipe</t>
  </si>
  <si>
    <t>Nom du responsable:</t>
  </si>
  <si>
    <t>Téléphone du responsable:</t>
  </si>
  <si>
    <t>Email du responsable:</t>
  </si>
  <si>
    <t>tarif</t>
  </si>
  <si>
    <t>montant réduction/équipe</t>
  </si>
  <si>
    <t>nombre d'équipes</t>
  </si>
  <si>
    <t>Aucune inscription ne sera prise sans le règlement</t>
  </si>
  <si>
    <t>Inscription équipe</t>
  </si>
  <si>
    <t>Hébergement / Restauration</t>
  </si>
  <si>
    <t>HEBERGEMENT</t>
  </si>
  <si>
    <t>Samedi soir</t>
  </si>
  <si>
    <t>Dimanche soir</t>
  </si>
  <si>
    <t>Nombre de personnes</t>
  </si>
  <si>
    <t>Gratuit</t>
  </si>
  <si>
    <t>REPAS</t>
  </si>
  <si>
    <t>Petit déjeuner</t>
  </si>
  <si>
    <t>Sous-total
hebergement</t>
  </si>
  <si>
    <t>Sous-total
Jetons</t>
  </si>
  <si>
    <t>TOTAL A PAYER</t>
  </si>
  <si>
    <t xml:space="preserve">Panier repas Soir </t>
  </si>
  <si>
    <t>Nombre de jetons</t>
  </si>
  <si>
    <t>Montant des inscriptions des équipes pour le tournoi</t>
  </si>
  <si>
    <t>Signature du responsable</t>
  </si>
  <si>
    <t>CLUB:</t>
  </si>
  <si>
    <t>Sous-total
repas</t>
  </si>
  <si>
    <t>RESERVATION JETONS "BEAUJOL"
 1,00 € = 1 Beaujol</t>
  </si>
  <si>
    <t>camping (gratuit)</t>
  </si>
  <si>
    <t>Dans un internat (15,00€ par personne)</t>
  </si>
  <si>
    <t>Chez un vigneron (dortoirs -nous contacter)</t>
  </si>
  <si>
    <t xml:space="preserve">journée du dimanche </t>
  </si>
  <si>
    <t>total reduc</t>
  </si>
  <si>
    <t>Sous-total
équipes</t>
  </si>
  <si>
    <t>Sous-total
jetons</t>
  </si>
  <si>
    <t>total a payer</t>
  </si>
  <si>
    <t>Détail sur la tarification de l'hébergement</t>
  </si>
  <si>
    <t>Pour l'inscription des équipes:</t>
  </si>
  <si>
    <t>NOTICE</t>
  </si>
  <si>
    <t>camping:</t>
  </si>
  <si>
    <t>Dans un internat:</t>
  </si>
  <si>
    <t>(arrivée possible dès le samedi)</t>
  </si>
  <si>
    <t>Détail sur la tarification des repas</t>
  </si>
  <si>
    <t>Chez un vignerons:</t>
  </si>
  <si>
    <t>Nous contacter</t>
  </si>
  <si>
    <t xml:space="preserve">5,00€ par personne </t>
  </si>
  <si>
    <t>15,00 € par personne</t>
  </si>
  <si>
    <t>(1 sandwich, 1 quiche ou pizza,1 dessert, 1 boisson)</t>
  </si>
  <si>
    <t xml:space="preserve">10,00€ par personne </t>
  </si>
  <si>
    <t>Petit déjeuner du dimanche matin:</t>
  </si>
  <si>
    <t>Réduction de 5€/ équipe supplémentaire (à partir de 2 équipes)</t>
  </si>
  <si>
    <r>
      <t xml:space="preserve">hébergement dans un internat scolaire. 
</t>
    </r>
    <r>
      <rPr>
        <b/>
        <sz val="14"/>
        <color theme="1"/>
        <rFont val="Calibri"/>
        <family val="2"/>
        <scheme val="minor"/>
      </rPr>
      <t>Attention:</t>
    </r>
    <r>
      <rPr>
        <sz val="14"/>
        <color theme="1"/>
        <rFont val="Calibri"/>
        <family val="2"/>
        <scheme val="minor"/>
      </rPr>
      <t xml:space="preserve"> prévoir un mode de déplacement entre l'internat et le lieu du tournoi.</t>
    </r>
  </si>
  <si>
    <t>Une réduction de 5,00€/ équipe vous est accordée à partir de la deuxième équipe inscrite.
Aucune autre réduction ne sera accordée.</t>
  </si>
  <si>
    <t>Paiement par chèque ou par virement bancaire 
(plus d'infos se référer à la page "Notice")</t>
  </si>
  <si>
    <t>Aucune inscription ne sera prise en compte sans le règlement</t>
  </si>
  <si>
    <t>Panier repas du dimanche soir:</t>
  </si>
  <si>
    <r>
      <t xml:space="preserve">Zone de camping à proximité des terrains du tournoi. Sanitaires, toilettes &amp; dépôts de déchets à proximité.
</t>
    </r>
    <r>
      <rPr>
        <b/>
        <sz val="14"/>
        <color theme="1"/>
        <rFont val="Calibri"/>
        <family val="2"/>
        <scheme val="minor"/>
      </rPr>
      <t>Attention:</t>
    </r>
    <r>
      <rPr>
        <sz val="14"/>
        <color theme="1"/>
        <rFont val="Calibri"/>
        <family val="2"/>
        <scheme val="minor"/>
      </rPr>
      <t xml:space="preserve"> aucun matériel de camping ne sera fourni.</t>
    </r>
  </si>
  <si>
    <r>
      <t xml:space="preserve">Pour la restauration, nous mettons en place une monnaie les </t>
    </r>
    <r>
      <rPr>
        <b/>
        <sz val="14"/>
        <color theme="1"/>
        <rFont val="Calibri"/>
        <family val="2"/>
        <scheme val="minor"/>
      </rPr>
      <t>"Beaujol".</t>
    </r>
    <r>
      <rPr>
        <sz val="14"/>
        <color theme="1"/>
        <rFont val="Calibri"/>
        <family val="2"/>
        <scheme val="minor"/>
      </rPr>
      <t xml:space="preserve"> 
Vous pouvez en préréserver en nous indiquant le montant souhaité
Les Beaujols réservés seront remis sur place à l'arrivée. ( 1,00 € = 1 </t>
    </r>
    <r>
      <rPr>
        <b/>
        <sz val="14"/>
        <color theme="1"/>
        <rFont val="Calibri"/>
        <family val="2"/>
        <scheme val="minor"/>
      </rPr>
      <t>Beaujol)</t>
    </r>
  </si>
  <si>
    <t>Code Banque</t>
  </si>
  <si>
    <t>code guichet</t>
  </si>
  <si>
    <t>N° du compte</t>
  </si>
  <si>
    <t>Clé RIB</t>
  </si>
  <si>
    <t>IBAN</t>
  </si>
  <si>
    <t>BIC</t>
  </si>
  <si>
    <t>Relevé d'identité bancaire</t>
  </si>
  <si>
    <t>AGRIFRPP878</t>
  </si>
  <si>
    <t>(1 boisson chaude, 1 jus de fruit, 2 viennoiseries)</t>
  </si>
  <si>
    <t>FR76 1780 6002 3184 3220 5900 083</t>
  </si>
  <si>
    <t>- 11 M (2015, 2016)</t>
  </si>
  <si>
    <t>- 11 F (2015, 2016)</t>
  </si>
  <si>
    <t>- 9 Mixte(2017, 2018)</t>
  </si>
  <si>
    <t>- 13 F (2013, 2014)</t>
  </si>
  <si>
    <t>- 13 M (2013, 2014)</t>
  </si>
  <si>
    <t>- 15 F (2011, 2012)</t>
  </si>
  <si>
    <t>- 15 M (2011, 2012)</t>
  </si>
  <si>
    <t>- 18 F (2008, 2009, 2010)</t>
  </si>
  <si>
    <t>- 18 M (2008, 2009, 2010)</t>
  </si>
  <si>
    <t>Festi'Loisirs</t>
  </si>
  <si>
    <t>Senior Mixte</t>
  </si>
  <si>
    <t>Sous-total repas</t>
  </si>
  <si>
    <t xml:space="preserve">Repas Samedi soir </t>
  </si>
  <si>
    <t>Petit déjeuner dimanche matin</t>
  </si>
  <si>
    <t>Panier repas  dimanche soir</t>
  </si>
  <si>
    <t>samedi soir</t>
  </si>
  <si>
    <t>dimanche soir</t>
  </si>
  <si>
    <t>Petit déjeuner dimanche</t>
  </si>
  <si>
    <r>
      <t xml:space="preserve">Veuillez remplir les zones bleues du formulaire uniquement 
(le calcul du tarif s'opère automatiquement).
Imprimer le formulaire, le signer et nous le transmettre:
 - Soit par voie postale à l'adresse suivante: 
</t>
    </r>
    <r>
      <rPr>
        <b/>
        <sz val="14"/>
        <color theme="1"/>
        <rFont val="Calibri"/>
        <family val="2"/>
        <scheme val="minor"/>
      </rPr>
      <t>BVSH, espace Catinot,  69220 Belleville-en-Beaujolais</t>
    </r>
    <r>
      <rPr>
        <sz val="14"/>
        <color theme="1"/>
        <rFont val="Calibri"/>
        <family val="2"/>
        <scheme val="minor"/>
      </rPr>
      <t xml:space="preserve">
 - Soit par mail: 
 </t>
    </r>
    <r>
      <rPr>
        <b/>
        <sz val="14"/>
        <color theme="1"/>
        <rFont val="Calibri"/>
        <family val="2"/>
        <scheme val="minor"/>
      </rPr>
      <t xml:space="preserve"> contact@beaujolhand.fr</t>
    </r>
    <r>
      <rPr>
        <sz val="14"/>
        <color theme="1"/>
        <rFont val="Calibri"/>
        <family val="2"/>
        <scheme val="minor"/>
      </rPr>
      <t xml:space="preserve">
Pour le paiement:
 - Soit par chèque à l'ordre du BVSH (le joindre </t>
    </r>
    <r>
      <rPr>
        <b/>
        <i/>
        <sz val="14"/>
        <color theme="1"/>
        <rFont val="Calibri"/>
        <family val="2"/>
        <scheme val="minor"/>
      </rPr>
      <t>obligatoirement</t>
    </r>
    <r>
      <rPr>
        <sz val="14"/>
        <color theme="1"/>
        <rFont val="Calibri"/>
        <family val="2"/>
        <scheme val="minor"/>
      </rPr>
      <t xml:space="preserve"> au formulaire lors de l'envoi postal)
 - Soit par virement bancaire (RIB ci-dessous), mentionner en référence du virement "Beaujolhand 2026"</t>
    </r>
  </si>
  <si>
    <t>Repas samedi soir:</t>
  </si>
  <si>
    <t xml:space="preserve">6,00€ par personne </t>
  </si>
  <si>
    <t>(Pasta box maison, 400g/box, au choix Bolo ou Pesto)</t>
  </si>
  <si>
    <r>
      <t xml:space="preserve">Date limite d'inscription : </t>
    </r>
    <r>
      <rPr>
        <b/>
        <i/>
        <sz val="14"/>
        <color rgb="FFFF0000"/>
        <rFont val="Calibri"/>
        <family val="2"/>
        <scheme val="minor"/>
      </rPr>
      <t>le 18 mai 2026</t>
    </r>
  </si>
  <si>
    <t>Pasta Bolo</t>
  </si>
  <si>
    <t>Pasta Pesto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</si>
</sst>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00"/>
    <numFmt numFmtId="166" formatCode="[&gt;=3000000000000]#&quot; &quot;##&quot; &quot;##&quot; &quot;##&quot; &quot;###&quot; &quot;###&quot; | &quot;##;#&quot; &quot;##&quot; &quot;##&quot; &quot;##&quot; &quot;###&quot; &quot;###"/>
  </numFmts>
  <fonts count="32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name val="Calibri"/>
      <family val="2"/>
      <scheme val="minor"/>
    </font>
    <font>
      <b/>
      <sz val="22"/>
      <color theme="1"/>
      <name val="Arial Black"/>
      <family val="2"/>
    </font>
    <font>
      <sz val="22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Arial Black"/>
      <family val="2"/>
    </font>
    <font>
      <b/>
      <sz val="28"/>
      <color rgb="FFFF0000"/>
      <name val="Arial Black"/>
      <family val="2"/>
    </font>
    <font>
      <b/>
      <sz val="1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26"/>
      <color rgb="FF00B050"/>
      <name val="Arial Black"/>
      <family val="2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8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26"/>
      <color rgb="FFFF0000"/>
      <name val="Arial Black"/>
      <family val="2"/>
    </font>
    <font>
      <b/>
      <sz val="12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48"/>
      <color theme="1"/>
      <name val="Freestyle Script"/>
      <family val="4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</cellStyleXfs>
  <cellXfs count="263">
    <xf numFmtId="0" fontId="0" fillId="0" borderId="0" xfId="0"/>
    <xf numFmtId="0" fontId="0" fillId="0" borderId="2" xfId="0" applyBorder="1"/>
    <xf numFmtId="164" fontId="0" fillId="0" borderId="2" xfId="0" applyNumberFormat="1" applyBorder="1" applyAlignment="1">
      <alignment horizontal="center"/>
    </xf>
    <xf numFmtId="0" fontId="3" fillId="0" borderId="0" xfId="0" applyFont="1" applyAlignment="1">
      <alignment vertical="center" textRotation="9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4" fillId="3" borderId="2" xfId="0" applyFont="1" applyFill="1" applyBorder="1" applyAlignment="1" applyProtection="1">
      <alignment vertical="center"/>
      <protection locked="0"/>
    </xf>
    <xf numFmtId="0" fontId="12" fillId="0" borderId="0" xfId="0" applyFont="1"/>
    <xf numFmtId="2" fontId="8" fillId="0" borderId="0" xfId="0" applyNumberFormat="1" applyFont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horizontal="left" vertical="center"/>
    </xf>
    <xf numFmtId="0" fontId="4" fillId="0" borderId="39" xfId="0" applyFont="1" applyBorder="1" applyAlignment="1" applyProtection="1">
      <alignment vertical="center"/>
      <protection locked="0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164" fontId="14" fillId="0" borderId="27" xfId="0" applyNumberFormat="1" applyFont="1" applyBorder="1" applyAlignment="1">
      <alignment vertical="center"/>
    </xf>
    <xf numFmtId="0" fontId="11" fillId="4" borderId="2" xfId="0" applyFont="1" applyFill="1" applyBorder="1" applyAlignment="1">
      <alignment horizontal="center" vertical="center"/>
    </xf>
    <xf numFmtId="0" fontId="0" fillId="3" borderId="2" xfId="0" applyFill="1" applyBorder="1" applyAlignment="1" applyProtection="1">
      <alignment vertical="center"/>
      <protection locked="0"/>
    </xf>
    <xf numFmtId="0" fontId="0" fillId="0" borderId="0" xfId="0" applyAlignment="1">
      <alignment horizontal="left" vertical="center" indent="7"/>
    </xf>
    <xf numFmtId="0" fontId="0" fillId="0" borderId="4" xfId="0" applyBorder="1" applyAlignment="1">
      <alignment horizontal="left" vertical="center" indent="7"/>
    </xf>
    <xf numFmtId="0" fontId="0" fillId="0" borderId="39" xfId="0" applyBorder="1" applyAlignment="1">
      <alignment horizontal="left" vertical="center"/>
    </xf>
    <xf numFmtId="0" fontId="0" fillId="0" borderId="39" xfId="0" applyBorder="1" applyAlignment="1" applyProtection="1">
      <alignment vertical="center"/>
      <protection locked="0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6" borderId="24" xfId="0" applyFill="1" applyBorder="1" applyAlignment="1">
      <alignment vertical="center"/>
    </xf>
    <xf numFmtId="0" fontId="0" fillId="6" borderId="25" xfId="0" applyFill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right" vertical="center" indent="2"/>
    </xf>
    <xf numFmtId="0" fontId="4" fillId="0" borderId="28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0" fontId="4" fillId="0" borderId="17" xfId="0" quotePrefix="1" applyFont="1" applyBorder="1" applyAlignment="1">
      <alignment horizontal="left" vertical="center" indent="6"/>
    </xf>
    <xf numFmtId="164" fontId="4" fillId="0" borderId="2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12" fillId="0" borderId="30" xfId="0" applyFont="1" applyBorder="1"/>
    <xf numFmtId="0" fontId="4" fillId="0" borderId="17" xfId="0" applyFont="1" applyBorder="1" applyAlignment="1">
      <alignment horizontal="left" vertical="center" indent="6"/>
    </xf>
    <xf numFmtId="0" fontId="3" fillId="4" borderId="1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4" borderId="12" xfId="0" applyFont="1" applyFill="1" applyBorder="1" applyAlignment="1">
      <alignment vertical="center"/>
    </xf>
    <xf numFmtId="164" fontId="3" fillId="0" borderId="13" xfId="0" applyNumberFormat="1" applyFont="1" applyBorder="1" applyAlignment="1">
      <alignment horizontal="center" vertical="center"/>
    </xf>
    <xf numFmtId="0" fontId="0" fillId="0" borderId="26" xfId="0" applyBorder="1"/>
    <xf numFmtId="164" fontId="17" fillId="0" borderId="27" xfId="0" applyNumberFormat="1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0" fillId="0" borderId="31" xfId="0" applyBorder="1"/>
    <xf numFmtId="0" fontId="0" fillId="0" borderId="24" xfId="0" applyBorder="1"/>
    <xf numFmtId="0" fontId="0" fillId="0" borderId="32" xfId="0" applyBorder="1"/>
    <xf numFmtId="0" fontId="9" fillId="0" borderId="0" xfId="0" applyFont="1" applyAlignment="1">
      <alignment vertical="center" textRotation="90"/>
    </xf>
    <xf numFmtId="0" fontId="3" fillId="4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7"/>
    </xf>
    <xf numFmtId="0" fontId="4" fillId="0" borderId="4" xfId="0" applyFont="1" applyBorder="1" applyAlignment="1">
      <alignment horizontal="left" vertical="center" indent="7"/>
    </xf>
    <xf numFmtId="0" fontId="4" fillId="0" borderId="39" xfId="0" applyFont="1" applyBorder="1" applyAlignment="1">
      <alignment vertical="center"/>
    </xf>
    <xf numFmtId="0" fontId="18" fillId="0" borderId="40" xfId="0" applyFont="1" applyBorder="1" applyAlignment="1">
      <alignment horizontal="center" vertical="center"/>
    </xf>
    <xf numFmtId="0" fontId="20" fillId="0" borderId="0" xfId="0" applyFont="1"/>
    <xf numFmtId="0" fontId="22" fillId="0" borderId="0" xfId="0" applyFont="1" applyAlignment="1">
      <alignment vertical="center" textRotation="90"/>
    </xf>
    <xf numFmtId="0" fontId="20" fillId="0" borderId="29" xfId="0" applyFont="1" applyBorder="1"/>
    <xf numFmtId="0" fontId="20" fillId="0" borderId="26" xfId="0" applyFont="1" applyBorder="1" applyAlignment="1">
      <alignment vertical="top"/>
    </xf>
    <xf numFmtId="0" fontId="20" fillId="0" borderId="30" xfId="0" applyFont="1" applyBorder="1"/>
    <xf numFmtId="0" fontId="20" fillId="0" borderId="31" xfId="0" applyFont="1" applyBorder="1"/>
    <xf numFmtId="0" fontId="20" fillId="0" borderId="24" xfId="0" applyFont="1" applyBorder="1"/>
    <xf numFmtId="0" fontId="20" fillId="0" borderId="32" xfId="0" applyFont="1" applyBorder="1"/>
    <xf numFmtId="0" fontId="20" fillId="0" borderId="0" xfId="0" applyFont="1" applyAlignment="1">
      <alignment horizontal="center" vertical="center"/>
    </xf>
    <xf numFmtId="0" fontId="25" fillId="7" borderId="46" xfId="0" applyFont="1" applyFill="1" applyBorder="1" applyAlignment="1" applyProtection="1">
      <alignment horizontal="center" vertical="center"/>
      <protection locked="0"/>
    </xf>
    <xf numFmtId="0" fontId="25" fillId="7" borderId="47" xfId="0" applyFont="1" applyFill="1" applyBorder="1" applyAlignment="1" applyProtection="1">
      <alignment horizontal="center" vertical="center"/>
      <protection locked="0"/>
    </xf>
    <xf numFmtId="0" fontId="25" fillId="7" borderId="48" xfId="0" applyFont="1" applyFill="1" applyBorder="1" applyAlignment="1" applyProtection="1">
      <alignment horizontal="center" vertical="center"/>
      <protection locked="0"/>
    </xf>
    <xf numFmtId="0" fontId="11" fillId="0" borderId="49" xfId="0" applyFont="1" applyBorder="1" applyAlignment="1" applyProtection="1">
      <alignment horizontal="center" vertical="center"/>
      <protection locked="0"/>
    </xf>
    <xf numFmtId="165" fontId="11" fillId="0" borderId="50" xfId="0" applyNumberFormat="1" applyFont="1" applyBorder="1" applyAlignment="1" applyProtection="1">
      <alignment horizontal="center" vertical="center"/>
      <protection locked="0"/>
    </xf>
    <xf numFmtId="0" fontId="11" fillId="0" borderId="51" xfId="0" applyFont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2" fillId="0" borderId="26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0" fillId="0" borderId="31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32" xfId="0" applyFont="1" applyBorder="1" applyAlignment="1">
      <alignment horizontal="left" vertical="top" wrapText="1"/>
    </xf>
    <xf numFmtId="0" fontId="20" fillId="0" borderId="26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30" xfId="0" applyFont="1" applyBorder="1" applyAlignment="1">
      <alignment horizontal="left" vertical="top" wrapText="1"/>
    </xf>
    <xf numFmtId="0" fontId="24" fillId="0" borderId="26" xfId="0" applyFont="1" applyBorder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0" fontId="24" fillId="0" borderId="30" xfId="0" applyFont="1" applyBorder="1" applyAlignment="1">
      <alignment horizontal="center" vertical="top" wrapText="1"/>
    </xf>
    <xf numFmtId="0" fontId="23" fillId="0" borderId="36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0" fillId="0" borderId="26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26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30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31" xfId="0" applyFont="1" applyBorder="1" applyAlignment="1">
      <alignment horizontal="left"/>
    </xf>
    <xf numFmtId="0" fontId="22" fillId="0" borderId="24" xfId="0" applyFont="1" applyBorder="1" applyAlignment="1">
      <alignment horizontal="left"/>
    </xf>
    <xf numFmtId="0" fontId="22" fillId="0" borderId="0" xfId="0" applyFont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62" xfId="0" applyFont="1" applyBorder="1" applyAlignment="1">
      <alignment horizontal="center"/>
    </xf>
    <xf numFmtId="0" fontId="26" fillId="7" borderId="55" xfId="0" applyFont="1" applyFill="1" applyBorder="1" applyAlignment="1" applyProtection="1">
      <alignment horizontal="center" vertical="center"/>
      <protection locked="0"/>
    </xf>
    <xf numFmtId="0" fontId="26" fillId="7" borderId="56" xfId="0" applyFont="1" applyFill="1" applyBorder="1" applyAlignment="1" applyProtection="1">
      <alignment horizontal="center" vertical="center"/>
      <protection locked="0"/>
    </xf>
    <xf numFmtId="0" fontId="26" fillId="7" borderId="57" xfId="0" applyFont="1" applyFill="1" applyBorder="1" applyAlignment="1" applyProtection="1">
      <alignment horizontal="center" vertical="center"/>
      <protection locked="0"/>
    </xf>
    <xf numFmtId="0" fontId="11" fillId="0" borderId="52" xfId="0" applyFont="1" applyBorder="1" applyAlignment="1" applyProtection="1">
      <alignment horizontal="center" vertical="center"/>
      <protection locked="0"/>
    </xf>
    <xf numFmtId="0" fontId="11" fillId="0" borderId="53" xfId="0" applyFont="1" applyBorder="1" applyAlignment="1" applyProtection="1">
      <alignment horizontal="center" vertical="center"/>
      <protection locked="0"/>
    </xf>
    <xf numFmtId="0" fontId="11" fillId="0" borderId="54" xfId="0" applyFont="1" applyBorder="1" applyAlignment="1" applyProtection="1">
      <alignment horizontal="center" vertical="center"/>
      <protection locked="0"/>
    </xf>
    <xf numFmtId="0" fontId="25" fillId="7" borderId="55" xfId="0" applyFont="1" applyFill="1" applyBorder="1" applyAlignment="1" applyProtection="1">
      <alignment horizontal="center" vertical="center"/>
      <protection locked="0"/>
    </xf>
    <xf numFmtId="0" fontId="25" fillId="7" borderId="56" xfId="0" applyFont="1" applyFill="1" applyBorder="1" applyAlignment="1" applyProtection="1">
      <alignment horizontal="center" vertical="center"/>
      <protection locked="0"/>
    </xf>
    <xf numFmtId="0" fontId="25" fillId="7" borderId="57" xfId="0" applyFont="1" applyFill="1" applyBorder="1" applyAlignment="1" applyProtection="1">
      <alignment horizontal="center" vertical="center"/>
      <protection locked="0"/>
    </xf>
    <xf numFmtId="0" fontId="25" fillId="7" borderId="58" xfId="0" applyFont="1" applyFill="1" applyBorder="1" applyAlignment="1" applyProtection="1">
      <alignment horizontal="center" vertical="center"/>
      <protection locked="0"/>
    </xf>
    <xf numFmtId="0" fontId="25" fillId="7" borderId="59" xfId="0" applyFont="1" applyFill="1" applyBorder="1" applyAlignment="1" applyProtection="1">
      <alignment horizontal="center" vertical="center"/>
      <protection locked="0"/>
    </xf>
    <xf numFmtId="166" fontId="11" fillId="0" borderId="60" xfId="0" applyNumberFormat="1" applyFont="1" applyBorder="1" applyAlignment="1" applyProtection="1">
      <alignment horizontal="center" vertical="center"/>
      <protection locked="0"/>
    </xf>
    <xf numFmtId="166" fontId="11" fillId="0" borderId="53" xfId="0" applyNumberFormat="1" applyFont="1" applyBorder="1" applyAlignment="1" applyProtection="1">
      <alignment horizontal="center" vertical="center"/>
      <protection locked="0"/>
    </xf>
    <xf numFmtId="166" fontId="11" fillId="0" borderId="6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164" fontId="19" fillId="5" borderId="29" xfId="2" applyNumberFormat="1" applyFont="1" applyFill="1" applyBorder="1" applyAlignment="1" applyProtection="1">
      <alignment horizontal="center" vertical="center"/>
    </xf>
    <xf numFmtId="164" fontId="19" fillId="5" borderId="30" xfId="2" applyNumberFormat="1" applyFont="1" applyFill="1" applyBorder="1" applyAlignment="1" applyProtection="1">
      <alignment horizontal="center" vertical="center"/>
    </xf>
    <xf numFmtId="164" fontId="19" fillId="5" borderId="32" xfId="2" applyNumberFormat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 applyProtection="1">
      <alignment horizontal="center" vertical="center"/>
      <protection locked="0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/>
    </xf>
    <xf numFmtId="164" fontId="17" fillId="0" borderId="11" xfId="0" applyNumberFormat="1" applyFont="1" applyBorder="1" applyAlignment="1">
      <alignment horizontal="center" vertical="center"/>
    </xf>
    <xf numFmtId="164" fontId="17" fillId="0" borderId="12" xfId="0" applyNumberFormat="1" applyFont="1" applyBorder="1" applyAlignment="1">
      <alignment horizontal="center" vertical="center"/>
    </xf>
    <xf numFmtId="164" fontId="17" fillId="0" borderId="1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4" borderId="20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164" fontId="17" fillId="0" borderId="33" xfId="0" applyNumberFormat="1" applyFont="1" applyBorder="1" applyAlignment="1">
      <alignment horizontal="center" vertical="center"/>
    </xf>
    <xf numFmtId="164" fontId="17" fillId="0" borderId="35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164" fontId="17" fillId="0" borderId="30" xfId="0" applyNumberFormat="1" applyFont="1" applyBorder="1" applyAlignment="1">
      <alignment horizontal="center" vertical="center"/>
    </xf>
    <xf numFmtId="164" fontId="17" fillId="0" borderId="23" xfId="0" applyNumberFormat="1" applyFont="1" applyBorder="1" applyAlignment="1">
      <alignment horizontal="center" vertical="center"/>
    </xf>
    <xf numFmtId="164" fontId="17" fillId="0" borderId="32" xfId="0" applyNumberFormat="1" applyFont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textRotation="90"/>
    </xf>
    <xf numFmtId="0" fontId="10" fillId="4" borderId="36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0" fontId="6" fillId="4" borderId="36" xfId="1" applyFont="1" applyFill="1" applyBorder="1" applyAlignment="1" applyProtection="1">
      <alignment horizontal="center" vertical="center" wrapText="1"/>
    </xf>
    <xf numFmtId="0" fontId="6" fillId="4" borderId="37" xfId="1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 textRotation="90"/>
    </xf>
    <xf numFmtId="0" fontId="3" fillId="0" borderId="43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/>
    </xf>
    <xf numFmtId="0" fontId="3" fillId="4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7"/>
    </xf>
    <xf numFmtId="0" fontId="4" fillId="0" borderId="4" xfId="0" applyFont="1" applyBorder="1" applyAlignment="1">
      <alignment horizontal="left" vertical="center" indent="7"/>
    </xf>
    <xf numFmtId="0" fontId="4" fillId="6" borderId="31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26" xfId="0" applyNumberFormat="1" applyBorder="1" applyAlignment="1">
      <alignment horizont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45" xfId="0" applyNumberFormat="1" applyFon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28" fillId="4" borderId="9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/>
    </xf>
    <xf numFmtId="0" fontId="13" fillId="4" borderId="36" xfId="1" applyFont="1" applyFill="1" applyBorder="1" applyAlignment="1">
      <alignment horizontal="center" vertical="center" wrapText="1"/>
    </xf>
    <xf numFmtId="0" fontId="13" fillId="4" borderId="37" xfId="1" applyFont="1" applyFill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textRotation="90"/>
    </xf>
    <xf numFmtId="0" fontId="11" fillId="0" borderId="43" xfId="0" applyFont="1" applyBorder="1" applyAlignment="1">
      <alignment horizontal="center" vertical="center" textRotation="90"/>
    </xf>
    <xf numFmtId="0" fontId="11" fillId="0" borderId="44" xfId="0" applyFont="1" applyBorder="1" applyAlignment="1">
      <alignment horizontal="center" vertical="center" textRotation="90"/>
    </xf>
    <xf numFmtId="0" fontId="11" fillId="4" borderId="22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164" fontId="11" fillId="0" borderId="2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2" xfId="0" applyFill="1" applyBorder="1" applyAlignment="1" applyProtection="1">
      <alignment horizontal="center" vertical="center"/>
      <protection locked="0"/>
    </xf>
    <xf numFmtId="164" fontId="11" fillId="0" borderId="33" xfId="0" applyNumberFormat="1" applyFont="1" applyBorder="1" applyAlignment="1">
      <alignment horizontal="center" vertical="center"/>
    </xf>
    <xf numFmtId="164" fontId="11" fillId="0" borderId="35" xfId="0" applyNumberFormat="1" applyFont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8" fillId="4" borderId="11" xfId="0" applyFont="1" applyFill="1" applyBorder="1" applyAlignment="1">
      <alignment horizontal="center" vertical="center" wrapText="1"/>
    </xf>
    <xf numFmtId="0" fontId="3" fillId="4" borderId="63" xfId="0" applyFont="1" applyFill="1" applyBorder="1" applyAlignment="1">
      <alignment horizontal="center" vertical="center"/>
    </xf>
    <xf numFmtId="0" fontId="30" fillId="4" borderId="15" xfId="0" applyFont="1" applyFill="1" applyBorder="1" applyAlignment="1">
      <alignment horizontal="center" vertical="center" wrapText="1"/>
    </xf>
    <xf numFmtId="0" fontId="30" fillId="4" borderId="6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31" fillId="3" borderId="26" xfId="0" applyFont="1" applyFill="1" applyBorder="1" applyAlignment="1" applyProtection="1">
      <alignment horizontal="center" vertical="center"/>
      <protection locked="0"/>
    </xf>
    <xf numFmtId="0" fontId="31" fillId="3" borderId="0" xfId="0" applyFont="1" applyFill="1" applyAlignment="1" applyProtection="1">
      <alignment horizontal="center" vertical="center"/>
      <protection locked="0"/>
    </xf>
    <xf numFmtId="0" fontId="31" fillId="3" borderId="30" xfId="0" applyFont="1" applyFill="1" applyBorder="1" applyAlignment="1" applyProtection="1">
      <alignment horizontal="center" vertical="center"/>
      <protection locked="0"/>
    </xf>
    <xf numFmtId="0" fontId="31" fillId="3" borderId="31" xfId="0" applyFont="1" applyFill="1" applyBorder="1" applyAlignment="1" applyProtection="1">
      <alignment horizontal="center" vertical="center"/>
      <protection locked="0"/>
    </xf>
    <xf numFmtId="0" fontId="31" fillId="3" borderId="24" xfId="0" applyFont="1" applyFill="1" applyBorder="1" applyAlignment="1" applyProtection="1">
      <alignment horizontal="center" vertical="center"/>
      <protection locked="0"/>
    </xf>
    <xf numFmtId="0" fontId="31" fillId="3" borderId="32" xfId="0" applyFont="1" applyFill="1" applyBorder="1" applyAlignment="1" applyProtection="1">
      <alignment horizontal="center" vertical="center"/>
      <protection locked="0"/>
    </xf>
  </cellXfs>
  <cellStyles count="3">
    <cellStyle name="Avertissement" xfId="2" builtinId="11"/>
    <cellStyle name="Calcul" xfId="1" builtinId="22"/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2032000</xdr:colOff>
      <xdr:row>0</xdr:row>
      <xdr:rowOff>127000</xdr:rowOff>
    </xdr:from>
    <xdr:ext cx="9175750" cy="20548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67000" y="127000"/>
          <a:ext cx="9175750" cy="205486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66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BULLETIN</a:t>
          </a: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D'INSCRIPTION</a:t>
          </a:r>
        </a:p>
        <a:p>
          <a:pPr algn="ctr"/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2026</a:t>
          </a:r>
          <a:endParaRPr lang="fr-FR" sz="66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twoCellAnchor>
    <xdr:from>
      <xdr:col>4</xdr:col>
      <xdr:colOff>2514963</xdr:colOff>
      <xdr:row>6</xdr:row>
      <xdr:rowOff>109403</xdr:rowOff>
    </xdr:from>
    <xdr:to>
      <xdr:col>7</xdr:col>
      <xdr:colOff>295184</xdr:colOff>
      <xdr:row>12</xdr:row>
      <xdr:rowOff>101600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2436203" y="2303963"/>
          <a:ext cx="3479981" cy="21867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400" b="1" u="sng"/>
            <a:t>Nous</a:t>
          </a:r>
          <a:r>
            <a:rPr lang="fr-FR" sz="1400" b="1" u="sng" baseline="0"/>
            <a:t> contacter:</a:t>
          </a:r>
        </a:p>
        <a:p>
          <a:pPr algn="ctr"/>
          <a:r>
            <a:rPr lang="fr-FR" sz="1400" baseline="0"/>
            <a:t>contact@beaujolhand.fr</a:t>
          </a:r>
        </a:p>
        <a:p>
          <a:pPr algn="ctr"/>
          <a:r>
            <a:rPr lang="fr-FR" sz="1400" baseline="0"/>
            <a:t>0767205471</a:t>
          </a:r>
        </a:p>
        <a:p>
          <a:pPr algn="ctr"/>
          <a:r>
            <a:rPr lang="fr-FR" sz="1400" baseline="0"/>
            <a:t>www.bvsh.fr</a:t>
          </a:r>
        </a:p>
        <a:p>
          <a:pPr algn="ctr"/>
          <a:endParaRPr lang="fr-FR" sz="1400" baseline="0"/>
        </a:p>
        <a:p>
          <a:pPr algn="ctr"/>
          <a:r>
            <a:rPr lang="fr-FR" sz="1400" baseline="0"/>
            <a:t>Beaujolais Val de Saône</a:t>
          </a:r>
        </a:p>
        <a:p>
          <a:pPr algn="ctr"/>
          <a:r>
            <a:rPr lang="fr-FR" sz="1400" baseline="0"/>
            <a:t>espace Catinot</a:t>
          </a:r>
        </a:p>
        <a:p>
          <a:pPr algn="ctr"/>
          <a:r>
            <a:rPr lang="fr-FR" sz="1400" baseline="0"/>
            <a:t>rue du beaujolais</a:t>
          </a:r>
        </a:p>
        <a:p>
          <a:pPr algn="ctr"/>
          <a:r>
            <a:rPr lang="fr-FR" sz="1400" baseline="0"/>
            <a:t>69220 Belleville en Beaujolais</a:t>
          </a:r>
        </a:p>
        <a:p>
          <a:pPr algn="ctr"/>
          <a:endParaRPr lang="fr-FR" sz="1400"/>
        </a:p>
      </xdr:txBody>
    </xdr:sp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1052407</xdr:colOff>
      <xdr:row>5</xdr:row>
      <xdr:rowOff>241830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2000" b="80500" l="7500" r="2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498" t="22961" r="77382" b="18750"/>
        <a:stretch/>
      </xdr:blipFill>
      <xdr:spPr>
        <a:xfrm>
          <a:off x="133350" y="0"/>
          <a:ext cx="1566757" cy="214683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64</xdr:row>
      <xdr:rowOff>0</xdr:rowOff>
    </xdr:from>
    <xdr:to>
      <xdr:col>14</xdr:col>
      <xdr:colOff>304800</xdr:colOff>
      <xdr:row>64</xdr:row>
      <xdr:rowOff>328386</xdr:rowOff>
    </xdr:to>
    <xdr:sp macro="" textlink="">
      <xdr:nvSpPr>
        <xdr:cNvPr id="1026" name="AutoShape 2" descr="logo bvsh.png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23460075" y="935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1552120</xdr:colOff>
      <xdr:row>0</xdr:row>
      <xdr:rowOff>76200</xdr:rowOff>
    </xdr:from>
    <xdr:to>
      <xdr:col>6</xdr:col>
      <xdr:colOff>812800</xdr:colOff>
      <xdr:row>6</xdr:row>
      <xdr:rowOff>228600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692" r="17421" b="17692"/>
        <a:stretch/>
      </xdr:blipFill>
      <xdr:spPr>
        <a:xfrm>
          <a:off x="11432720" y="76200"/>
          <a:ext cx="3578680" cy="2286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outlinePr showOutlineSymbols="0"/>
  </sheetPr>
  <dimension ref="B1:I38"/>
  <sheetViews>
    <sheetView showGridLines="0" showRowColHeaders="0" showZeros="0" showOutlineSymbols="0" topLeftCell="A13" zoomScale="80" zoomScaleNormal="80" zoomScaleSheetLayoutView="70" workbookViewId="0">
      <selection activeCell="B4" sqref="B4:H4"/>
    </sheetView>
  </sheetViews>
  <sheetFormatPr baseColWidth="10" defaultColWidth="11.5546875" defaultRowHeight="18" x14ac:dyDescent="0.35"/>
  <cols>
    <col min="1" max="1" width="11.5546875" style="62"/>
    <col min="2" max="2" width="13.88671875" style="62" customWidth="1"/>
    <col min="3" max="3" width="17" style="62" customWidth="1"/>
    <col min="4" max="7" width="11.5546875" style="62"/>
    <col min="8" max="8" width="13.33203125" style="62" bestFit="1" customWidth="1"/>
    <col min="9" max="9" width="12" style="62" bestFit="1" customWidth="1"/>
    <col min="10" max="16384" width="11.5546875" style="62"/>
  </cols>
  <sheetData>
    <row r="1" spans="2:9" ht="17.399999999999999" customHeight="1" x14ac:dyDescent="0.35">
      <c r="B1" s="77" t="s">
        <v>43</v>
      </c>
      <c r="C1" s="77"/>
      <c r="D1" s="77"/>
      <c r="E1" s="77"/>
      <c r="F1" s="77"/>
      <c r="G1" s="77"/>
      <c r="H1" s="77"/>
    </row>
    <row r="2" spans="2:9" ht="13.95" customHeight="1" thickBot="1" x14ac:dyDescent="0.4">
      <c r="B2" s="77"/>
      <c r="C2" s="77"/>
      <c r="D2" s="77"/>
      <c r="E2" s="77"/>
      <c r="F2" s="77"/>
      <c r="G2" s="77"/>
      <c r="H2" s="77"/>
    </row>
    <row r="3" spans="2:9" ht="19.8" customHeight="1" thickBot="1" x14ac:dyDescent="0.4">
      <c r="B3" s="91" t="s">
        <v>95</v>
      </c>
      <c r="C3" s="92"/>
      <c r="D3" s="92"/>
      <c r="E3" s="92"/>
      <c r="F3" s="92"/>
      <c r="G3" s="92"/>
      <c r="H3" s="92"/>
      <c r="I3" s="93"/>
    </row>
    <row r="4" spans="2:9" x14ac:dyDescent="0.35">
      <c r="B4" s="78" t="s">
        <v>42</v>
      </c>
      <c r="C4" s="79"/>
      <c r="D4" s="79"/>
      <c r="E4" s="79"/>
      <c r="F4" s="79"/>
      <c r="G4" s="79"/>
      <c r="H4" s="79"/>
      <c r="I4" s="64"/>
    </row>
    <row r="5" spans="2:9" ht="262.2" customHeight="1" x14ac:dyDescent="0.35">
      <c r="B5" s="85" t="s">
        <v>91</v>
      </c>
      <c r="C5" s="86"/>
      <c r="D5" s="86"/>
      <c r="E5" s="86"/>
      <c r="F5" s="86"/>
      <c r="G5" s="86"/>
      <c r="H5" s="86"/>
      <c r="I5" s="87"/>
    </row>
    <row r="6" spans="2:9" ht="23.4" x14ac:dyDescent="0.35">
      <c r="B6" s="88" t="s">
        <v>59</v>
      </c>
      <c r="C6" s="89"/>
      <c r="D6" s="89"/>
      <c r="E6" s="89"/>
      <c r="F6" s="89"/>
      <c r="G6" s="89"/>
      <c r="H6" s="89"/>
      <c r="I6" s="90"/>
    </row>
    <row r="7" spans="2:9" ht="36.6" customHeight="1" thickBot="1" x14ac:dyDescent="0.4">
      <c r="B7" s="82" t="s">
        <v>57</v>
      </c>
      <c r="C7" s="83"/>
      <c r="D7" s="83"/>
      <c r="E7" s="83"/>
      <c r="F7" s="83"/>
      <c r="G7" s="83"/>
      <c r="H7" s="83"/>
      <c r="I7" s="84"/>
    </row>
    <row r="8" spans="2:9" x14ac:dyDescent="0.35">
      <c r="B8" s="78" t="s">
        <v>41</v>
      </c>
      <c r="C8" s="79"/>
      <c r="D8" s="79"/>
      <c r="E8" s="79"/>
      <c r="F8" s="79"/>
      <c r="G8" s="79"/>
      <c r="H8" s="79"/>
      <c r="I8" s="64"/>
    </row>
    <row r="9" spans="2:9" x14ac:dyDescent="0.35">
      <c r="B9" s="99" t="s">
        <v>46</v>
      </c>
      <c r="C9" s="100"/>
      <c r="D9" s="100"/>
      <c r="E9" s="100"/>
      <c r="F9" s="100"/>
      <c r="G9" s="100"/>
      <c r="H9" s="100"/>
      <c r="I9" s="66"/>
    </row>
    <row r="10" spans="2:9" x14ac:dyDescent="0.35">
      <c r="B10" s="80" t="s">
        <v>44</v>
      </c>
      <c r="C10" s="81"/>
      <c r="D10" s="81" t="s">
        <v>20</v>
      </c>
      <c r="E10" s="81"/>
      <c r="F10" s="81"/>
      <c r="G10" s="81"/>
      <c r="H10" s="81"/>
      <c r="I10" s="66"/>
    </row>
    <row r="11" spans="2:9" ht="67.95" customHeight="1" x14ac:dyDescent="0.35">
      <c r="B11" s="85" t="s">
        <v>61</v>
      </c>
      <c r="C11" s="86"/>
      <c r="D11" s="86"/>
      <c r="E11" s="86"/>
      <c r="F11" s="86"/>
      <c r="G11" s="86"/>
      <c r="H11" s="86"/>
      <c r="I11" s="87"/>
    </row>
    <row r="12" spans="2:9" x14ac:dyDescent="0.35">
      <c r="B12" s="80" t="s">
        <v>45</v>
      </c>
      <c r="C12" s="81"/>
      <c r="D12" s="81" t="s">
        <v>51</v>
      </c>
      <c r="E12" s="81"/>
      <c r="F12" s="81"/>
      <c r="G12" s="81"/>
      <c r="H12" s="81"/>
      <c r="I12" s="66"/>
    </row>
    <row r="13" spans="2:9" ht="46.95" customHeight="1" x14ac:dyDescent="0.35">
      <c r="B13" s="85" t="s">
        <v>56</v>
      </c>
      <c r="C13" s="86"/>
      <c r="D13" s="86"/>
      <c r="E13" s="86"/>
      <c r="F13" s="86"/>
      <c r="G13" s="86"/>
      <c r="H13" s="86"/>
      <c r="I13" s="87"/>
    </row>
    <row r="14" spans="2:9" ht="18.600000000000001" thickBot="1" x14ac:dyDescent="0.4">
      <c r="B14" s="101" t="s">
        <v>48</v>
      </c>
      <c r="C14" s="102"/>
      <c r="D14" s="102" t="s">
        <v>49</v>
      </c>
      <c r="E14" s="102"/>
      <c r="F14" s="102"/>
      <c r="G14" s="102"/>
      <c r="H14" s="102"/>
      <c r="I14" s="69"/>
    </row>
    <row r="15" spans="2:9" x14ac:dyDescent="0.35">
      <c r="B15" s="78" t="s">
        <v>47</v>
      </c>
      <c r="C15" s="79"/>
      <c r="D15" s="79"/>
      <c r="E15" s="79"/>
      <c r="F15" s="79"/>
      <c r="G15" s="79"/>
      <c r="H15" s="79"/>
      <c r="I15" s="64"/>
    </row>
    <row r="16" spans="2:9" ht="72.599999999999994" customHeight="1" x14ac:dyDescent="0.35">
      <c r="B16" s="96" t="s">
        <v>62</v>
      </c>
      <c r="C16" s="97"/>
      <c r="D16" s="97"/>
      <c r="E16" s="97"/>
      <c r="F16" s="97"/>
      <c r="G16" s="97"/>
      <c r="H16" s="97"/>
      <c r="I16" s="98"/>
    </row>
    <row r="17" spans="2:9" x14ac:dyDescent="0.35">
      <c r="B17" s="80" t="s">
        <v>92</v>
      </c>
      <c r="C17" s="81"/>
      <c r="D17" s="81"/>
      <c r="E17" s="81"/>
      <c r="F17" s="103" t="s">
        <v>93</v>
      </c>
      <c r="G17" s="103"/>
      <c r="H17" s="103"/>
      <c r="I17" s="104"/>
    </row>
    <row r="18" spans="2:9" x14ac:dyDescent="0.35">
      <c r="B18" s="65" t="s">
        <v>94</v>
      </c>
      <c r="I18" s="66"/>
    </row>
    <row r="19" spans="2:9" x14ac:dyDescent="0.35">
      <c r="B19" s="80" t="s">
        <v>54</v>
      </c>
      <c r="C19" s="81"/>
      <c r="D19" s="81"/>
      <c r="E19" s="81"/>
      <c r="F19" s="103" t="s">
        <v>50</v>
      </c>
      <c r="G19" s="103"/>
      <c r="H19" s="103"/>
      <c r="I19" s="104"/>
    </row>
    <row r="20" spans="2:9" x14ac:dyDescent="0.35">
      <c r="B20" s="65" t="s">
        <v>71</v>
      </c>
      <c r="I20" s="66"/>
    </row>
    <row r="21" spans="2:9" x14ac:dyDescent="0.35">
      <c r="B21" s="80" t="s">
        <v>60</v>
      </c>
      <c r="C21" s="81"/>
      <c r="D21" s="81"/>
      <c r="E21" s="81"/>
      <c r="F21" s="103" t="s">
        <v>53</v>
      </c>
      <c r="G21" s="103"/>
      <c r="H21" s="103"/>
      <c r="I21" s="104"/>
    </row>
    <row r="22" spans="2:9" x14ac:dyDescent="0.35">
      <c r="B22" s="94" t="s">
        <v>52</v>
      </c>
      <c r="C22" s="95"/>
      <c r="D22" s="95"/>
      <c r="E22" s="95"/>
      <c r="F22" s="95"/>
      <c r="G22" s="95"/>
      <c r="I22" s="66"/>
    </row>
    <row r="23" spans="2:9" ht="18.600000000000001" thickBot="1" x14ac:dyDescent="0.4">
      <c r="B23" s="67"/>
      <c r="C23" s="68"/>
      <c r="D23" s="68"/>
      <c r="E23" s="68"/>
      <c r="F23" s="68"/>
      <c r="G23" s="68"/>
      <c r="H23" s="68"/>
      <c r="I23" s="69"/>
    </row>
    <row r="24" spans="2:9" s="70" customFormat="1" ht="18.600000000000001" thickBot="1" x14ac:dyDescent="0.4">
      <c r="B24" s="62"/>
      <c r="C24" s="62"/>
      <c r="D24" s="62"/>
      <c r="E24" s="62"/>
      <c r="F24" s="62"/>
      <c r="G24" s="62"/>
      <c r="H24" s="62"/>
      <c r="I24" s="62"/>
    </row>
    <row r="25" spans="2:9" s="70" customFormat="1" ht="18.600000000000001" thickBot="1" x14ac:dyDescent="0.4">
      <c r="B25" s="105" t="s">
        <v>69</v>
      </c>
      <c r="C25" s="106"/>
      <c r="D25" s="106"/>
      <c r="E25" s="106"/>
      <c r="F25" s="106"/>
      <c r="G25" s="107"/>
      <c r="H25" s="62"/>
      <c r="I25" s="62"/>
    </row>
    <row r="26" spans="2:9" s="70" customFormat="1" x14ac:dyDescent="0.3">
      <c r="B26" s="71" t="s">
        <v>63</v>
      </c>
      <c r="C26" s="72" t="s">
        <v>64</v>
      </c>
      <c r="D26" s="117" t="s">
        <v>65</v>
      </c>
      <c r="E26" s="115"/>
      <c r="F26" s="118"/>
      <c r="G26" s="73" t="s">
        <v>66</v>
      </c>
    </row>
    <row r="27" spans="2:9" s="70" customFormat="1" ht="16.2" customHeight="1" thickBot="1" x14ac:dyDescent="0.35">
      <c r="B27" s="74">
        <v>17806</v>
      </c>
      <c r="C27" s="75">
        <v>231</v>
      </c>
      <c r="D27" s="119">
        <v>84322059000</v>
      </c>
      <c r="E27" s="120"/>
      <c r="F27" s="121"/>
      <c r="G27" s="76">
        <v>83</v>
      </c>
    </row>
    <row r="28" spans="2:9" s="70" customFormat="1" ht="14.4" customHeight="1" x14ac:dyDescent="0.3">
      <c r="B28" s="108" t="s">
        <v>67</v>
      </c>
      <c r="C28" s="109"/>
      <c r="D28" s="109"/>
      <c r="E28" s="109"/>
      <c r="F28" s="109"/>
      <c r="G28" s="110"/>
    </row>
    <row r="29" spans="2:9" s="70" customFormat="1" ht="18.600000000000001" thickBot="1" x14ac:dyDescent="0.35">
      <c r="B29" s="111" t="s">
        <v>72</v>
      </c>
      <c r="C29" s="112"/>
      <c r="D29" s="112"/>
      <c r="E29" s="112"/>
      <c r="F29" s="112"/>
      <c r="G29" s="113"/>
    </row>
    <row r="30" spans="2:9" s="70" customFormat="1" x14ac:dyDescent="0.3">
      <c r="B30" s="114" t="s">
        <v>68</v>
      </c>
      <c r="C30" s="115"/>
      <c r="D30" s="115"/>
      <c r="E30" s="115"/>
      <c r="F30" s="115"/>
      <c r="G30" s="116"/>
    </row>
    <row r="31" spans="2:9" ht="18.600000000000001" thickBot="1" x14ac:dyDescent="0.4">
      <c r="B31" s="111" t="s">
        <v>70</v>
      </c>
      <c r="C31" s="112"/>
      <c r="D31" s="112"/>
      <c r="E31" s="112"/>
      <c r="F31" s="112"/>
      <c r="G31" s="113"/>
      <c r="H31" s="70"/>
      <c r="I31" s="70"/>
    </row>
    <row r="32" spans="2:9" x14ac:dyDescent="0.35">
      <c r="B32" s="70"/>
      <c r="C32" s="70"/>
      <c r="D32" s="70"/>
      <c r="E32" s="70"/>
      <c r="F32" s="70"/>
      <c r="G32" s="70"/>
      <c r="H32" s="70"/>
      <c r="I32" s="70"/>
    </row>
    <row r="34" spans="2:2" ht="60.6" customHeight="1" x14ac:dyDescent="0.35">
      <c r="B34" s="63"/>
    </row>
    <row r="35" spans="2:2" ht="14.4" customHeight="1" x14ac:dyDescent="0.35">
      <c r="B35" s="63"/>
    </row>
    <row r="37" spans="2:2" x14ac:dyDescent="0.35">
      <c r="B37" s="63"/>
    </row>
    <row r="38" spans="2:2" x14ac:dyDescent="0.35">
      <c r="B38" s="63"/>
    </row>
  </sheetData>
  <sheetProtection algorithmName="SHA-512" hashValue="bw6zWEzx734V4EW2F8pEm8TWGZCDGXmluNaJ9/gOywwsOtvQBSPGpICy57ua69w4Qaszlvp9uH7cDK/v8DLv0g==" saltValue="BcRyxDbkQksJ9dkC/YF1hA==" spinCount="100000" sheet="1" objects="1" scenarios="1"/>
  <customSheetViews>
    <customSheetView guid="{6F27EF47-9824-4429-8A17-1F5DEC6DF5C2}"/>
  </customSheetViews>
  <mergeCells count="32">
    <mergeCell ref="F17:I17"/>
    <mergeCell ref="B25:G25"/>
    <mergeCell ref="B28:G28"/>
    <mergeCell ref="B29:G29"/>
    <mergeCell ref="B31:G31"/>
    <mergeCell ref="B30:G30"/>
    <mergeCell ref="D26:F26"/>
    <mergeCell ref="D27:F27"/>
    <mergeCell ref="B22:G22"/>
    <mergeCell ref="B16:I16"/>
    <mergeCell ref="B8:H8"/>
    <mergeCell ref="B9:H9"/>
    <mergeCell ref="B12:C12"/>
    <mergeCell ref="D12:H12"/>
    <mergeCell ref="B15:H15"/>
    <mergeCell ref="B14:C14"/>
    <mergeCell ref="D14:H14"/>
    <mergeCell ref="B11:I11"/>
    <mergeCell ref="B19:E19"/>
    <mergeCell ref="B21:E21"/>
    <mergeCell ref="F19:I19"/>
    <mergeCell ref="F21:I21"/>
    <mergeCell ref="B13:I13"/>
    <mergeCell ref="B17:E17"/>
    <mergeCell ref="B1:H2"/>
    <mergeCell ref="B4:H4"/>
    <mergeCell ref="B10:C10"/>
    <mergeCell ref="D10:H10"/>
    <mergeCell ref="B7:I7"/>
    <mergeCell ref="B5:I5"/>
    <mergeCell ref="B6:I6"/>
    <mergeCell ref="B3:I3"/>
  </mergeCells>
  <pageMargins left="0.23622047244094491" right="0.23622047244094491" top="0.39370078740157483" bottom="0.74803149606299213" header="0.31496062992125984" footer="0.31496062992125984"/>
  <pageSetup paperSize="9" scale="80" orientation="portrait" r:id="rId1"/>
  <headerFooter>
    <oddFooter>&amp;LBeaujolhand 2026&amp;CNotice inscription
&amp;RPage &amp;P sur &amp;N</oddFooter>
  </headerFooter>
  <rowBreaks count="1" manualBreakCount="1">
    <brk id="32" min="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outlinePr showOutlineSymbols="0"/>
  </sheetPr>
  <dimension ref="A1:T82"/>
  <sheetViews>
    <sheetView showGridLines="0" tabSelected="1" zoomScale="40" zoomScaleNormal="40" zoomScaleSheetLayoutView="50" workbookViewId="0">
      <selection activeCell="U1" sqref="U1"/>
    </sheetView>
  </sheetViews>
  <sheetFormatPr baseColWidth="10" defaultColWidth="25" defaultRowHeight="28.8" x14ac:dyDescent="0.3"/>
  <cols>
    <col min="1" max="1" width="9.33203125" style="32" customWidth="1"/>
    <col min="2" max="2" width="64.5546875" style="32" bestFit="1" customWidth="1"/>
    <col min="3" max="3" width="33.6640625" style="32" bestFit="1" customWidth="1"/>
    <col min="4" max="4" width="36.6640625" style="32" customWidth="1"/>
    <col min="5" max="5" width="39" style="32" customWidth="1"/>
    <col min="6" max="6" width="24.33203125" style="32" customWidth="1"/>
    <col min="7" max="7" width="19.6640625" style="32" customWidth="1"/>
    <col min="8" max="9" width="19.6640625" style="5" customWidth="1"/>
    <col min="10" max="15" width="19.6640625" style="32" customWidth="1"/>
    <col min="16" max="16384" width="25" style="32"/>
  </cols>
  <sheetData>
    <row r="1" spans="1:15" x14ac:dyDescent="0.3">
      <c r="H1"/>
      <c r="I1"/>
      <c r="J1"/>
      <c r="K1"/>
      <c r="L1"/>
      <c r="M1"/>
      <c r="N1"/>
      <c r="O1"/>
    </row>
    <row r="2" spans="1:15" x14ac:dyDescent="0.3">
      <c r="H2"/>
      <c r="I2"/>
      <c r="J2"/>
      <c r="K2"/>
      <c r="L2"/>
      <c r="M2"/>
      <c r="N2"/>
      <c r="O2"/>
    </row>
    <row r="3" spans="1:15" x14ac:dyDescent="0.3">
      <c r="H3"/>
      <c r="I3"/>
      <c r="J3"/>
      <c r="K3"/>
      <c r="L3"/>
      <c r="M3"/>
      <c r="N3"/>
      <c r="O3"/>
    </row>
    <row r="4" spans="1:15" x14ac:dyDescent="0.3">
      <c r="H4"/>
      <c r="I4"/>
      <c r="J4"/>
      <c r="K4"/>
      <c r="L4"/>
      <c r="M4"/>
      <c r="N4"/>
      <c r="O4"/>
    </row>
    <row r="5" spans="1:15" x14ac:dyDescent="0.3">
      <c r="H5"/>
      <c r="I5"/>
      <c r="J5"/>
      <c r="K5"/>
      <c r="L5"/>
      <c r="M5"/>
      <c r="N5"/>
      <c r="O5"/>
    </row>
    <row r="6" spans="1:15" x14ac:dyDescent="0.3">
      <c r="H6"/>
      <c r="I6"/>
      <c r="J6"/>
      <c r="K6"/>
      <c r="L6"/>
      <c r="M6"/>
      <c r="N6"/>
      <c r="O6"/>
    </row>
    <row r="7" spans="1:15" x14ac:dyDescent="0.3">
      <c r="H7"/>
      <c r="I7"/>
      <c r="J7"/>
      <c r="K7"/>
      <c r="L7"/>
      <c r="M7"/>
      <c r="N7"/>
      <c r="O7"/>
    </row>
    <row r="8" spans="1:15" x14ac:dyDescent="0.3">
      <c r="B8" s="147" t="s">
        <v>13</v>
      </c>
      <c r="C8" s="147"/>
      <c r="D8" s="147"/>
      <c r="E8" s="147"/>
      <c r="F8" s="147"/>
      <c r="G8" s="147"/>
      <c r="H8"/>
      <c r="I8"/>
      <c r="J8"/>
      <c r="K8"/>
      <c r="L8"/>
      <c r="M8"/>
      <c r="N8"/>
      <c r="O8"/>
    </row>
    <row r="9" spans="1:15" x14ac:dyDescent="0.3">
      <c r="B9" s="33" t="s">
        <v>30</v>
      </c>
      <c r="C9" s="124"/>
      <c r="D9" s="124"/>
      <c r="E9" s="124"/>
      <c r="H9"/>
      <c r="I9"/>
      <c r="J9"/>
      <c r="K9"/>
      <c r="L9"/>
      <c r="M9"/>
      <c r="N9"/>
      <c r="O9"/>
    </row>
    <row r="10" spans="1:15" x14ac:dyDescent="0.3">
      <c r="B10" s="33" t="s">
        <v>7</v>
      </c>
      <c r="C10" s="124"/>
      <c r="D10" s="124"/>
      <c r="E10" s="124"/>
      <c r="H10"/>
      <c r="I10"/>
      <c r="J10"/>
      <c r="K10"/>
      <c r="L10"/>
      <c r="M10"/>
      <c r="N10"/>
      <c r="O10"/>
    </row>
    <row r="11" spans="1:15" x14ac:dyDescent="0.3">
      <c r="B11" s="33" t="s">
        <v>9</v>
      </c>
      <c r="C11" s="124"/>
      <c r="D11" s="124"/>
      <c r="E11" s="124"/>
      <c r="H11"/>
      <c r="I11"/>
      <c r="J11"/>
      <c r="K11"/>
      <c r="L11"/>
      <c r="M11"/>
      <c r="N11"/>
      <c r="O11"/>
    </row>
    <row r="12" spans="1:15" x14ac:dyDescent="0.3">
      <c r="B12" s="33" t="s">
        <v>8</v>
      </c>
      <c r="C12" s="124"/>
      <c r="D12" s="124"/>
      <c r="E12" s="124"/>
      <c r="H12"/>
      <c r="I12"/>
      <c r="J12"/>
      <c r="K12"/>
      <c r="L12"/>
      <c r="M12"/>
      <c r="N12"/>
      <c r="O12"/>
    </row>
    <row r="13" spans="1:15" ht="29.4" thickBot="1" x14ac:dyDescent="0.35">
      <c r="H13"/>
      <c r="I13"/>
      <c r="J13"/>
      <c r="K13"/>
      <c r="L13"/>
      <c r="M13"/>
      <c r="N13"/>
      <c r="O13"/>
    </row>
    <row r="14" spans="1:15" ht="29.4" thickBot="1" x14ac:dyDescent="0.35">
      <c r="A14" s="34"/>
      <c r="B14" s="35"/>
      <c r="C14" s="35"/>
      <c r="D14" s="35"/>
      <c r="E14" s="35"/>
      <c r="F14" s="35"/>
      <c r="G14" s="36"/>
      <c r="H14"/>
      <c r="I14"/>
      <c r="J14"/>
      <c r="K14"/>
      <c r="L14"/>
      <c r="M14"/>
      <c r="N14"/>
      <c r="O14"/>
    </row>
    <row r="15" spans="1:15" ht="23.4" customHeight="1" x14ac:dyDescent="0.3">
      <c r="A15" s="164" t="s">
        <v>14</v>
      </c>
      <c r="B15" s="37" t="s">
        <v>2</v>
      </c>
      <c r="C15" s="38" t="s">
        <v>1</v>
      </c>
      <c r="D15" s="38" t="s">
        <v>6</v>
      </c>
      <c r="E15" s="39" t="s">
        <v>0</v>
      </c>
      <c r="G15" s="40"/>
      <c r="H15"/>
      <c r="I15"/>
      <c r="J15"/>
      <c r="K15"/>
      <c r="L15"/>
      <c r="M15"/>
      <c r="N15"/>
      <c r="O15"/>
    </row>
    <row r="16" spans="1:15" ht="34.950000000000003" customHeight="1" x14ac:dyDescent="0.3">
      <c r="A16" s="164"/>
      <c r="B16" s="41" t="s">
        <v>75</v>
      </c>
      <c r="C16" s="4"/>
      <c r="D16" s="42">
        <f>IFERROR(VLOOKUP(B16,tabcatégorie,2,FALSE),"")</f>
        <v>70</v>
      </c>
      <c r="E16" s="43">
        <f>IFERROR(C16*Données!C3,"")</f>
        <v>0</v>
      </c>
      <c r="G16" s="40"/>
      <c r="H16"/>
      <c r="I16"/>
      <c r="J16"/>
      <c r="K16"/>
      <c r="L16"/>
      <c r="M16"/>
      <c r="N16"/>
      <c r="O16"/>
    </row>
    <row r="17" spans="1:15" ht="34.950000000000003" customHeight="1" x14ac:dyDescent="0.3">
      <c r="A17" s="164"/>
      <c r="B17" s="41" t="s">
        <v>74</v>
      </c>
      <c r="C17" s="4"/>
      <c r="D17" s="42">
        <f>IFERROR(VLOOKUP(B18,tabcatégorie,2,FALSE),"")</f>
        <v>70</v>
      </c>
      <c r="E17" s="43">
        <f>IFERROR(C17*Données!C4,"")</f>
        <v>0</v>
      </c>
      <c r="F17" s="7"/>
      <c r="G17" s="44"/>
      <c r="H17"/>
      <c r="I17"/>
      <c r="J17"/>
      <c r="K17"/>
      <c r="L17"/>
      <c r="M17"/>
      <c r="N17"/>
      <c r="O17"/>
    </row>
    <row r="18" spans="1:15" ht="34.950000000000003" customHeight="1" x14ac:dyDescent="0.3">
      <c r="A18" s="164"/>
      <c r="B18" s="41" t="s">
        <v>73</v>
      </c>
      <c r="C18" s="4"/>
      <c r="D18" s="42">
        <f>IFERROR(VLOOKUP(B17,tabcatégorie,2,FALSE),"")</f>
        <v>70</v>
      </c>
      <c r="E18" s="43">
        <f>IFERROR(C18*Données!C5,"")</f>
        <v>0</v>
      </c>
      <c r="F18" s="7"/>
      <c r="G18" s="44"/>
      <c r="H18"/>
      <c r="I18"/>
      <c r="J18"/>
      <c r="K18"/>
      <c r="L18"/>
      <c r="M18"/>
      <c r="N18"/>
      <c r="O18"/>
    </row>
    <row r="19" spans="1:15" ht="34.950000000000003" customHeight="1" x14ac:dyDescent="0.3">
      <c r="A19" s="164"/>
      <c r="B19" s="41" t="s">
        <v>76</v>
      </c>
      <c r="C19" s="4"/>
      <c r="D19" s="42">
        <f t="shared" ref="D19:D26" si="0">IFERROR(VLOOKUP(B19,tabcatégorie,2,FALSE),"")</f>
        <v>80</v>
      </c>
      <c r="E19" s="43">
        <f>IFERROR(C19*Données!C6,"")</f>
        <v>0</v>
      </c>
      <c r="F19" s="7"/>
      <c r="G19" s="44"/>
      <c r="H19"/>
      <c r="I19"/>
      <c r="J19"/>
      <c r="K19"/>
      <c r="L19"/>
      <c r="M19"/>
      <c r="N19"/>
      <c r="O19"/>
    </row>
    <row r="20" spans="1:15" ht="34.950000000000003" customHeight="1" x14ac:dyDescent="0.3">
      <c r="A20" s="164"/>
      <c r="B20" s="41" t="s">
        <v>77</v>
      </c>
      <c r="C20" s="4"/>
      <c r="D20" s="42">
        <f t="shared" si="0"/>
        <v>80</v>
      </c>
      <c r="E20" s="43">
        <f>IFERROR(C20*Données!C7,"")</f>
        <v>0</v>
      </c>
      <c r="F20" s="7"/>
      <c r="G20" s="44"/>
      <c r="H20"/>
      <c r="I20"/>
      <c r="J20"/>
      <c r="K20"/>
      <c r="L20"/>
      <c r="M20"/>
      <c r="N20"/>
      <c r="O20"/>
    </row>
    <row r="21" spans="1:15" ht="34.950000000000003" customHeight="1" x14ac:dyDescent="0.3">
      <c r="A21" s="164"/>
      <c r="B21" s="41" t="s">
        <v>78</v>
      </c>
      <c r="C21" s="4"/>
      <c r="D21" s="42">
        <f t="shared" si="0"/>
        <v>80</v>
      </c>
      <c r="E21" s="43">
        <f>IFERROR(C21*Données!C8,"")</f>
        <v>0</v>
      </c>
      <c r="F21" s="7"/>
      <c r="G21" s="44"/>
      <c r="H21"/>
      <c r="I21"/>
      <c r="J21"/>
      <c r="K21"/>
      <c r="L21"/>
      <c r="M21"/>
      <c r="N21"/>
      <c r="O21"/>
    </row>
    <row r="22" spans="1:15" ht="34.950000000000003" customHeight="1" x14ac:dyDescent="0.3">
      <c r="A22" s="164"/>
      <c r="B22" s="41" t="s">
        <v>79</v>
      </c>
      <c r="C22" s="4"/>
      <c r="D22" s="42">
        <f t="shared" si="0"/>
        <v>80</v>
      </c>
      <c r="E22" s="43">
        <f>IFERROR(C22*Données!C9,"")</f>
        <v>0</v>
      </c>
      <c r="F22" s="7"/>
      <c r="G22" s="44"/>
      <c r="H22"/>
      <c r="I22"/>
      <c r="J22"/>
      <c r="K22"/>
      <c r="L22"/>
      <c r="M22"/>
      <c r="N22"/>
      <c r="O22"/>
    </row>
    <row r="23" spans="1:15" ht="34.950000000000003" customHeight="1" x14ac:dyDescent="0.3">
      <c r="A23" s="164"/>
      <c r="B23" s="41" t="s">
        <v>80</v>
      </c>
      <c r="C23" s="4"/>
      <c r="D23" s="42">
        <f t="shared" si="0"/>
        <v>90</v>
      </c>
      <c r="E23" s="43">
        <f>IFERROR(C23*Données!C10,"")</f>
        <v>0</v>
      </c>
      <c r="F23" s="7"/>
      <c r="G23" s="44"/>
      <c r="H23"/>
      <c r="I23"/>
      <c r="J23"/>
      <c r="K23"/>
      <c r="L23"/>
      <c r="M23"/>
      <c r="N23"/>
      <c r="O23"/>
    </row>
    <row r="24" spans="1:15" ht="34.950000000000003" customHeight="1" x14ac:dyDescent="0.3">
      <c r="A24" s="164"/>
      <c r="B24" s="41" t="s">
        <v>81</v>
      </c>
      <c r="C24" s="4"/>
      <c r="D24" s="42">
        <f t="shared" si="0"/>
        <v>90</v>
      </c>
      <c r="E24" s="43">
        <f>IFERROR(C24*Données!C11,"")</f>
        <v>0</v>
      </c>
      <c r="F24" s="7"/>
      <c r="G24" s="44"/>
      <c r="H24"/>
      <c r="I24"/>
      <c r="J24"/>
      <c r="K24"/>
      <c r="L24"/>
      <c r="M24"/>
      <c r="N24"/>
      <c r="O24"/>
    </row>
    <row r="25" spans="1:15" ht="34.950000000000003" customHeight="1" x14ac:dyDescent="0.3">
      <c r="A25" s="164"/>
      <c r="B25" s="45" t="s">
        <v>4</v>
      </c>
      <c r="C25" s="4"/>
      <c r="D25" s="42">
        <f t="shared" si="0"/>
        <v>90</v>
      </c>
      <c r="E25" s="43">
        <f>IFERROR(C25*Données!C12,"")</f>
        <v>0</v>
      </c>
      <c r="F25" s="7"/>
      <c r="G25" s="44"/>
      <c r="H25"/>
      <c r="I25"/>
      <c r="J25"/>
      <c r="K25"/>
      <c r="L25"/>
      <c r="M25"/>
      <c r="N25"/>
      <c r="O25"/>
    </row>
    <row r="26" spans="1:15" ht="34.950000000000003" customHeight="1" x14ac:dyDescent="0.3">
      <c r="A26" s="164"/>
      <c r="B26" s="45" t="s">
        <v>3</v>
      </c>
      <c r="C26" s="4"/>
      <c r="D26" s="42">
        <f t="shared" si="0"/>
        <v>90</v>
      </c>
      <c r="E26" s="43">
        <f>IFERROR(C26*Données!C13,"")</f>
        <v>0</v>
      </c>
      <c r="F26" s="7"/>
      <c r="G26" s="44"/>
      <c r="H26"/>
      <c r="I26"/>
      <c r="J26"/>
      <c r="K26"/>
      <c r="L26"/>
      <c r="M26"/>
      <c r="N26"/>
      <c r="O26"/>
    </row>
    <row r="27" spans="1:15" ht="34.950000000000003" customHeight="1" x14ac:dyDescent="0.3">
      <c r="A27" s="164"/>
      <c r="B27" s="45" t="s">
        <v>83</v>
      </c>
      <c r="C27" s="4"/>
      <c r="D27" s="42">
        <f t="shared" ref="D27:D28" si="1">IFERROR(VLOOKUP(B27,tabcatégorie,2,FALSE),"")</f>
        <v>90</v>
      </c>
      <c r="E27" s="43">
        <f>IFERROR(C27*Données!C15,"")</f>
        <v>0</v>
      </c>
      <c r="F27" s="7"/>
      <c r="G27" s="44"/>
      <c r="H27"/>
      <c r="I27"/>
      <c r="J27"/>
      <c r="K27"/>
      <c r="L27"/>
      <c r="M27"/>
      <c r="N27"/>
      <c r="O27"/>
    </row>
    <row r="28" spans="1:15" ht="34.950000000000003" customHeight="1" x14ac:dyDescent="0.3">
      <c r="A28" s="164"/>
      <c r="B28" s="45" t="s">
        <v>82</v>
      </c>
      <c r="C28" s="4"/>
      <c r="D28" s="42">
        <f t="shared" si="1"/>
        <v>90</v>
      </c>
      <c r="E28" s="43">
        <f>IFERROR(C28*Données!C16,"")</f>
        <v>0</v>
      </c>
      <c r="F28" s="7"/>
      <c r="G28" s="44"/>
      <c r="H28"/>
      <c r="I28"/>
      <c r="J28"/>
      <c r="K28"/>
      <c r="L28"/>
      <c r="M28"/>
      <c r="N28"/>
      <c r="O28"/>
    </row>
    <row r="29" spans="1:15" ht="29.4" customHeight="1" thickBot="1" x14ac:dyDescent="0.35">
      <c r="A29" s="164"/>
      <c r="B29" s="46" t="s">
        <v>5</v>
      </c>
      <c r="C29" s="47">
        <f>SUM(C16:C28)</f>
        <v>0</v>
      </c>
      <c r="D29" s="48"/>
      <c r="E29" s="49">
        <f>IFERROR(SUM(E16:E28),"")</f>
        <v>0</v>
      </c>
      <c r="F29" s="7"/>
      <c r="G29" s="44"/>
      <c r="H29"/>
      <c r="I29"/>
      <c r="J29"/>
      <c r="K29"/>
      <c r="L29"/>
      <c r="M29"/>
      <c r="N29"/>
      <c r="O29"/>
    </row>
    <row r="30" spans="1:15" customFormat="1" ht="26.4" customHeight="1" thickBot="1" x14ac:dyDescent="0.35">
      <c r="A30" s="50"/>
      <c r="F30" s="7"/>
      <c r="G30" s="44"/>
    </row>
    <row r="31" spans="1:15" customFormat="1" ht="46.2" customHeight="1" thickBot="1" x14ac:dyDescent="0.35">
      <c r="A31" s="50"/>
      <c r="B31" s="165" t="s">
        <v>55</v>
      </c>
      <c r="C31" s="166"/>
      <c r="D31" s="166"/>
      <c r="E31" s="51">
        <f>IFERROR(Données!D22,"")</f>
        <v>0</v>
      </c>
      <c r="F31" s="7"/>
      <c r="G31" s="44"/>
    </row>
    <row r="32" spans="1:15" customFormat="1" ht="24" customHeight="1" thickBot="1" x14ac:dyDescent="0.35">
      <c r="A32" s="50"/>
      <c r="B32" s="32"/>
      <c r="F32" s="7"/>
      <c r="G32" s="44"/>
    </row>
    <row r="33" spans="1:20" customFormat="1" ht="46.2" customHeight="1" thickBot="1" x14ac:dyDescent="0.35">
      <c r="A33" s="50"/>
      <c r="B33" s="167" t="s">
        <v>28</v>
      </c>
      <c r="C33" s="168"/>
      <c r="D33" s="168"/>
      <c r="E33" s="52">
        <f>Données!E25</f>
        <v>0</v>
      </c>
      <c r="F33" s="7"/>
      <c r="G33" s="44"/>
    </row>
    <row r="34" spans="1:20" customFormat="1" ht="32.4" customHeight="1" thickBot="1" x14ac:dyDescent="0.35">
      <c r="A34" s="53"/>
      <c r="B34" s="54"/>
      <c r="C34" s="54"/>
      <c r="D34" s="54"/>
      <c r="E34" s="54"/>
      <c r="F34" s="54"/>
      <c r="G34" s="55"/>
    </row>
    <row r="35" spans="1:20" ht="29.4" thickBot="1" x14ac:dyDescent="0.35">
      <c r="A35" s="56"/>
      <c r="H35"/>
      <c r="I35"/>
      <c r="J35"/>
      <c r="K35"/>
      <c r="L35"/>
      <c r="M35"/>
      <c r="N35"/>
      <c r="O35"/>
    </row>
    <row r="36" spans="1:20" ht="42" customHeight="1" x14ac:dyDescent="0.3">
      <c r="A36" s="174" t="s">
        <v>15</v>
      </c>
      <c r="B36" s="127" t="s">
        <v>16</v>
      </c>
      <c r="C36" s="140"/>
      <c r="D36" s="169" t="s">
        <v>19</v>
      </c>
      <c r="E36" s="170"/>
      <c r="F36" s="148" t="s">
        <v>23</v>
      </c>
      <c r="G36" s="149"/>
      <c r="H36"/>
      <c r="I36"/>
      <c r="J36"/>
      <c r="K36"/>
      <c r="L36"/>
      <c r="M36"/>
      <c r="N36"/>
      <c r="O36"/>
    </row>
    <row r="37" spans="1:20" ht="42" customHeight="1" x14ac:dyDescent="0.3">
      <c r="A37" s="175"/>
      <c r="B37" s="177"/>
      <c r="C37" s="178"/>
      <c r="D37" s="57" t="s">
        <v>17</v>
      </c>
      <c r="E37" s="57" t="s">
        <v>18</v>
      </c>
      <c r="F37" s="150"/>
      <c r="G37" s="151"/>
      <c r="H37"/>
      <c r="I37"/>
      <c r="J37"/>
      <c r="K37"/>
      <c r="L37"/>
      <c r="M37"/>
      <c r="N37"/>
      <c r="O37"/>
    </row>
    <row r="38" spans="1:20" ht="34.950000000000003" customHeight="1" x14ac:dyDescent="0.3">
      <c r="A38" s="175"/>
      <c r="B38" s="179" t="s">
        <v>33</v>
      </c>
      <c r="C38" s="180"/>
      <c r="D38" s="6"/>
      <c r="E38" s="6"/>
      <c r="F38" s="152">
        <f>IFERROR(Données!I30,"")</f>
        <v>0</v>
      </c>
      <c r="G38" s="153"/>
      <c r="H38"/>
      <c r="I38"/>
      <c r="J38"/>
      <c r="K38"/>
      <c r="L38"/>
      <c r="M38"/>
      <c r="N38"/>
      <c r="O38"/>
    </row>
    <row r="39" spans="1:20" ht="34.950000000000003" customHeight="1" x14ac:dyDescent="0.3">
      <c r="A39" s="175"/>
      <c r="B39" s="58" t="s">
        <v>34</v>
      </c>
      <c r="C39" s="59"/>
      <c r="D39" s="6"/>
      <c r="E39" s="6"/>
      <c r="F39" s="154"/>
      <c r="G39" s="155"/>
      <c r="H39"/>
      <c r="I39"/>
      <c r="J39"/>
      <c r="K39"/>
      <c r="L39"/>
      <c r="M39"/>
      <c r="N39"/>
      <c r="O39"/>
    </row>
    <row r="40" spans="1:20" ht="34.950000000000003" customHeight="1" thickBot="1" x14ac:dyDescent="0.35">
      <c r="A40" s="175"/>
      <c r="B40" s="181" t="s">
        <v>35</v>
      </c>
      <c r="C40" s="182"/>
      <c r="D40" s="182"/>
      <c r="E40" s="183"/>
      <c r="F40" s="156"/>
      <c r="G40" s="157"/>
      <c r="H40"/>
      <c r="I40"/>
      <c r="J40"/>
      <c r="K40"/>
      <c r="L40"/>
      <c r="M40"/>
      <c r="N40"/>
      <c r="O40"/>
      <c r="R40"/>
      <c r="S40"/>
      <c r="T40"/>
    </row>
    <row r="41" spans="1:20" ht="21" customHeight="1" thickBot="1" x14ac:dyDescent="0.35">
      <c r="A41" s="175"/>
      <c r="B41" s="10"/>
      <c r="C41" s="10"/>
      <c r="D41" s="60"/>
      <c r="E41" s="60"/>
      <c r="F41" s="12"/>
      <c r="G41" s="13"/>
      <c r="H41"/>
      <c r="I41"/>
      <c r="J41"/>
      <c r="K41"/>
      <c r="L41"/>
      <c r="M41"/>
      <c r="N41"/>
      <c r="O41"/>
      <c r="R41"/>
      <c r="S41"/>
      <c r="T41"/>
    </row>
    <row r="42" spans="1:20" ht="21" customHeight="1" thickTop="1" thickBot="1" x14ac:dyDescent="0.35">
      <c r="A42" s="175"/>
      <c r="B42" s="9"/>
      <c r="C42" s="9"/>
      <c r="D42" s="9"/>
      <c r="E42" s="9"/>
      <c r="F42" s="9"/>
      <c r="G42" s="14"/>
      <c r="H42"/>
      <c r="I42"/>
      <c r="J42"/>
      <c r="K42"/>
      <c r="L42"/>
      <c r="M42"/>
      <c r="N42"/>
      <c r="O42"/>
      <c r="R42"/>
      <c r="S42"/>
      <c r="T42"/>
    </row>
    <row r="43" spans="1:20" ht="42" customHeight="1" x14ac:dyDescent="0.3">
      <c r="A43" s="175"/>
      <c r="B43" s="251" t="s">
        <v>21</v>
      </c>
      <c r="C43" s="170"/>
      <c r="D43" s="125" t="s">
        <v>19</v>
      </c>
      <c r="E43" s="125"/>
      <c r="F43" s="252" t="s">
        <v>84</v>
      </c>
      <c r="G43" s="253"/>
      <c r="H43"/>
      <c r="I43"/>
      <c r="J43"/>
      <c r="K43"/>
      <c r="L43"/>
      <c r="M43"/>
      <c r="N43"/>
      <c r="O43"/>
      <c r="R43"/>
      <c r="S43"/>
      <c r="T43"/>
    </row>
    <row r="44" spans="1:20" ht="42" customHeight="1" x14ac:dyDescent="0.3">
      <c r="A44" s="175"/>
      <c r="B44" s="255" t="s">
        <v>85</v>
      </c>
      <c r="C44" s="254" t="s">
        <v>97</v>
      </c>
      <c r="D44" s="158"/>
      <c r="E44" s="158"/>
      <c r="F44" s="152">
        <f>IFERROR(Données!H50,"")</f>
        <v>0</v>
      </c>
      <c r="G44" s="153"/>
      <c r="H44"/>
      <c r="I44"/>
      <c r="J44"/>
      <c r="K44"/>
      <c r="L44"/>
      <c r="M44"/>
      <c r="N44"/>
      <c r="O44"/>
      <c r="R44"/>
      <c r="S44"/>
      <c r="T44"/>
    </row>
    <row r="45" spans="1:20" ht="42" customHeight="1" x14ac:dyDescent="0.3">
      <c r="A45" s="175"/>
      <c r="B45" s="256"/>
      <c r="C45" s="254" t="s">
        <v>96</v>
      </c>
      <c r="D45" s="158"/>
      <c r="E45" s="158"/>
      <c r="F45" s="154"/>
      <c r="G45" s="155"/>
      <c r="H45"/>
      <c r="I45"/>
      <c r="J45"/>
      <c r="K45"/>
      <c r="L45"/>
      <c r="M45"/>
      <c r="N45"/>
      <c r="O45"/>
      <c r="R45"/>
      <c r="S45"/>
      <c r="T45"/>
    </row>
    <row r="46" spans="1:20" ht="34.950000000000003" customHeight="1" x14ac:dyDescent="0.3">
      <c r="A46" s="175"/>
      <c r="B46" s="160" t="s">
        <v>86</v>
      </c>
      <c r="C46" s="161"/>
      <c r="D46" s="158"/>
      <c r="E46" s="158"/>
      <c r="F46" s="154"/>
      <c r="G46" s="155"/>
      <c r="H46"/>
      <c r="I46"/>
      <c r="J46"/>
      <c r="K46"/>
      <c r="L46"/>
      <c r="M46"/>
      <c r="N46"/>
      <c r="O46"/>
      <c r="R46"/>
      <c r="S46"/>
      <c r="T46"/>
    </row>
    <row r="47" spans="1:20" ht="34.950000000000003" customHeight="1" thickBot="1" x14ac:dyDescent="0.35">
      <c r="A47" s="175"/>
      <c r="B47" s="162" t="s">
        <v>87</v>
      </c>
      <c r="C47" s="163"/>
      <c r="D47" s="159"/>
      <c r="E47" s="159"/>
      <c r="F47" s="156"/>
      <c r="G47" s="157"/>
      <c r="H47"/>
      <c r="I47"/>
      <c r="J47"/>
      <c r="K47"/>
      <c r="L47"/>
      <c r="M47"/>
      <c r="N47"/>
      <c r="O47"/>
      <c r="R47"/>
      <c r="S47"/>
      <c r="T47"/>
    </row>
    <row r="48" spans="1:20" ht="21" customHeight="1" thickBot="1" x14ac:dyDescent="0.35">
      <c r="A48" s="175"/>
      <c r="B48" s="10"/>
      <c r="C48" s="10"/>
      <c r="D48" s="60"/>
      <c r="E48" s="60"/>
      <c r="F48" s="12"/>
      <c r="G48" s="61"/>
      <c r="H48"/>
      <c r="I48"/>
      <c r="J48"/>
      <c r="K48"/>
      <c r="L48"/>
      <c r="M48"/>
      <c r="N48"/>
      <c r="O48"/>
      <c r="R48"/>
      <c r="S48"/>
      <c r="T48"/>
    </row>
    <row r="49" spans="1:20" ht="21" customHeight="1" thickTop="1" thickBot="1" x14ac:dyDescent="0.35">
      <c r="A49" s="175"/>
      <c r="B49" s="9"/>
      <c r="C49" s="9"/>
      <c r="D49" s="9"/>
      <c r="E49" s="9"/>
      <c r="F49" s="9"/>
      <c r="G49" s="14"/>
      <c r="H49"/>
      <c r="I49"/>
      <c r="J49"/>
      <c r="K49"/>
      <c r="L49"/>
      <c r="M49"/>
      <c r="N49"/>
      <c r="O49"/>
      <c r="R49"/>
      <c r="S49"/>
      <c r="T49"/>
    </row>
    <row r="50" spans="1:20" ht="52.2" customHeight="1" x14ac:dyDescent="0.3">
      <c r="A50" s="175"/>
      <c r="B50" s="184" t="s">
        <v>32</v>
      </c>
      <c r="C50" s="140"/>
      <c r="D50" s="139" t="s">
        <v>27</v>
      </c>
      <c r="E50" s="140"/>
      <c r="F50" s="141" t="s">
        <v>24</v>
      </c>
      <c r="G50" s="142"/>
      <c r="H50"/>
      <c r="I50"/>
      <c r="J50"/>
      <c r="K50"/>
      <c r="L50"/>
      <c r="M50"/>
      <c r="N50"/>
      <c r="O50"/>
      <c r="R50"/>
      <c r="S50"/>
      <c r="T50"/>
    </row>
    <row r="51" spans="1:20" ht="34.950000000000003" customHeight="1" x14ac:dyDescent="0.3">
      <c r="A51" s="175"/>
      <c r="B51" s="177"/>
      <c r="C51" s="178"/>
      <c r="D51" s="135"/>
      <c r="E51" s="136"/>
      <c r="F51" s="143">
        <f>Données!F55</f>
        <v>0</v>
      </c>
      <c r="G51" s="144"/>
      <c r="H51"/>
      <c r="I51"/>
      <c r="J51"/>
      <c r="K51"/>
      <c r="L51"/>
      <c r="M51"/>
      <c r="N51"/>
      <c r="O51"/>
      <c r="R51"/>
      <c r="S51"/>
      <c r="T51"/>
    </row>
    <row r="52" spans="1:20" ht="34.950000000000003" customHeight="1" thickBot="1" x14ac:dyDescent="0.35">
      <c r="A52" s="176"/>
      <c r="B52" s="185"/>
      <c r="C52" s="186"/>
      <c r="D52" s="137"/>
      <c r="E52" s="138"/>
      <c r="F52" s="145"/>
      <c r="G52" s="146"/>
      <c r="H52"/>
      <c r="I52"/>
      <c r="J52"/>
      <c r="K52"/>
      <c r="L52"/>
      <c r="M52"/>
      <c r="N52"/>
      <c r="O52"/>
      <c r="R52"/>
      <c r="S52"/>
      <c r="T52"/>
    </row>
    <row r="53" spans="1:20" ht="13.95" customHeight="1" thickBot="1" x14ac:dyDescent="0.35">
      <c r="A53" s="3"/>
      <c r="H53"/>
      <c r="I53"/>
      <c r="J53"/>
      <c r="K53"/>
      <c r="L53"/>
      <c r="M53"/>
      <c r="N53"/>
      <c r="O53"/>
      <c r="R53"/>
      <c r="S53"/>
      <c r="T53"/>
    </row>
    <row r="54" spans="1:20" ht="42" customHeight="1" x14ac:dyDescent="0.3">
      <c r="A54" s="3"/>
      <c r="B54" s="129" t="s">
        <v>25</v>
      </c>
      <c r="C54" s="132">
        <f>IFERROR(Données!E69,"")</f>
        <v>0</v>
      </c>
      <c r="E54" s="126" t="s">
        <v>29</v>
      </c>
      <c r="F54" s="127"/>
      <c r="G54" s="128"/>
      <c r="H54"/>
      <c r="I54"/>
      <c r="J54"/>
      <c r="K54"/>
      <c r="L54"/>
      <c r="M54"/>
      <c r="N54"/>
      <c r="O54"/>
      <c r="R54"/>
      <c r="S54"/>
      <c r="T54"/>
    </row>
    <row r="55" spans="1:20" ht="42" customHeight="1" x14ac:dyDescent="0.3">
      <c r="A55" s="3"/>
      <c r="B55" s="130"/>
      <c r="C55" s="133"/>
      <c r="E55" s="257"/>
      <c r="F55" s="258"/>
      <c r="G55" s="259"/>
      <c r="H55"/>
      <c r="I55"/>
      <c r="J55"/>
      <c r="K55"/>
      <c r="L55"/>
      <c r="M55"/>
      <c r="N55"/>
      <c r="O55"/>
    </row>
    <row r="56" spans="1:20" ht="42" customHeight="1" thickBot="1" x14ac:dyDescent="0.35">
      <c r="A56" s="3"/>
      <c r="B56" s="131"/>
      <c r="C56" s="134"/>
      <c r="E56" s="260"/>
      <c r="F56" s="261"/>
      <c r="G56" s="262"/>
      <c r="H56"/>
      <c r="I56"/>
      <c r="J56"/>
      <c r="K56"/>
      <c r="L56"/>
      <c r="M56"/>
      <c r="N56"/>
      <c r="O56"/>
    </row>
    <row r="57" spans="1:20" ht="98.4" customHeight="1" x14ac:dyDescent="0.3">
      <c r="A57" s="3"/>
      <c r="B57" s="122" t="s">
        <v>58</v>
      </c>
      <c r="C57" s="123"/>
      <c r="D57" s="123"/>
      <c r="E57" s="123"/>
      <c r="F57" s="123"/>
      <c r="G57" s="123"/>
      <c r="H57"/>
      <c r="I57"/>
      <c r="J57"/>
      <c r="K57"/>
      <c r="L57"/>
      <c r="M57"/>
      <c r="N57"/>
      <c r="O57"/>
    </row>
    <row r="58" spans="1:20" customFormat="1" ht="42" customHeight="1" x14ac:dyDescent="0.3"/>
    <row r="59" spans="1:20" customFormat="1" ht="42" customHeight="1" x14ac:dyDescent="0.3"/>
    <row r="60" spans="1:20" customFormat="1" ht="42" customHeight="1" x14ac:dyDescent="0.3"/>
    <row r="61" spans="1:20" customFormat="1" ht="42" customHeight="1" x14ac:dyDescent="0.3"/>
    <row r="62" spans="1:20" customFormat="1" ht="42" customHeight="1" x14ac:dyDescent="0.3"/>
    <row r="63" spans="1:20" customFormat="1" ht="42" customHeight="1" x14ac:dyDescent="0.3"/>
    <row r="64" spans="1:20" customFormat="1" ht="42" customHeight="1" x14ac:dyDescent="0.3"/>
    <row r="65" customFormat="1" ht="42" customHeight="1" x14ac:dyDescent="0.3"/>
    <row r="66" customFormat="1" ht="42" customHeight="1" x14ac:dyDescent="0.3"/>
    <row r="67" customFormat="1" ht="42" customHeight="1" x14ac:dyDescent="0.3"/>
    <row r="68" customFormat="1" ht="42" customHeight="1" x14ac:dyDescent="0.3"/>
    <row r="69" customFormat="1" ht="14.4" x14ac:dyDescent="0.3"/>
    <row r="70" customFormat="1" ht="14.4" x14ac:dyDescent="0.3"/>
    <row r="71" customFormat="1" ht="14.4" x14ac:dyDescent="0.3"/>
    <row r="72" customFormat="1" ht="14.4" x14ac:dyDescent="0.3"/>
    <row r="73" customFormat="1" ht="14.4" x14ac:dyDescent="0.3"/>
    <row r="74" customFormat="1" ht="14.4" x14ac:dyDescent="0.3"/>
    <row r="75" customFormat="1" ht="14.4" x14ac:dyDescent="0.3"/>
    <row r="76" customFormat="1" ht="14.4" x14ac:dyDescent="0.3"/>
    <row r="77" customFormat="1" ht="14.4" x14ac:dyDescent="0.3"/>
    <row r="78" customFormat="1" ht="14.4" x14ac:dyDescent="0.3"/>
    <row r="79" customFormat="1" ht="14.4" x14ac:dyDescent="0.3"/>
    <row r="80" customFormat="1" ht="14.4" x14ac:dyDescent="0.3"/>
    <row r="81" customFormat="1" ht="14.4" x14ac:dyDescent="0.3"/>
    <row r="82" customFormat="1" ht="14.4" x14ac:dyDescent="0.3"/>
  </sheetData>
  <sheetProtection algorithmName="SHA-512" hashValue="EGneRY95VEh5TyraBgP5a0uHUTht2gkRPjcgk0Mv1tVdgDYaVBzUvHB7jlC84j7ir/PDfiPUJx0zOZBICaRcQg==" saltValue="9wBLM0U4kaK3k56MD5ehrA==" spinCount="100000" sheet="1" objects="1" scenarios="1"/>
  <customSheetViews>
    <customSheetView guid="{6F27EF47-9824-4429-8A17-1F5DEC6DF5C2}" scale="70" showPageBreaks="1" showGridLines="0">
      <selection activeCell="G7" sqref="G7"/>
    </customSheetView>
  </customSheetViews>
  <mergeCells count="36">
    <mergeCell ref="A15:A29"/>
    <mergeCell ref="B31:D31"/>
    <mergeCell ref="B33:D33"/>
    <mergeCell ref="D36:E36"/>
    <mergeCell ref="D44:E44"/>
    <mergeCell ref="D43:E43"/>
    <mergeCell ref="A36:A52"/>
    <mergeCell ref="B36:C37"/>
    <mergeCell ref="B38:C38"/>
    <mergeCell ref="B40:E40"/>
    <mergeCell ref="B50:C52"/>
    <mergeCell ref="B43:C43"/>
    <mergeCell ref="D45:E45"/>
    <mergeCell ref="B8:G8"/>
    <mergeCell ref="F36:G37"/>
    <mergeCell ref="F38:G40"/>
    <mergeCell ref="D46:E46"/>
    <mergeCell ref="D47:E47"/>
    <mergeCell ref="B46:C46"/>
    <mergeCell ref="B47:C47"/>
    <mergeCell ref="F43:G43"/>
    <mergeCell ref="F44:G47"/>
    <mergeCell ref="B44:B45"/>
    <mergeCell ref="B57:G57"/>
    <mergeCell ref="C9:E9"/>
    <mergeCell ref="C10:E10"/>
    <mergeCell ref="C11:E11"/>
    <mergeCell ref="C12:E12"/>
    <mergeCell ref="E54:G54"/>
    <mergeCell ref="E55:G56"/>
    <mergeCell ref="B54:B56"/>
    <mergeCell ref="C54:C56"/>
    <mergeCell ref="D51:E52"/>
    <mergeCell ref="D50:E50"/>
    <mergeCell ref="F50:G50"/>
    <mergeCell ref="F51:G52"/>
  </mergeCells>
  <printOptions horizontalCentered="1" verticalCentered="1"/>
  <pageMargins left="0" right="0.27559055118110237" top="0.35433070866141736" bottom="0.35433070866141736" header="0.31496062992125984" footer="0.31496062992125984"/>
  <pageSetup paperSize="9" scale="41" fitToHeight="0" orientation="portrait" r:id="rId1"/>
  <headerFooter>
    <oddHeader xml:space="preserve">&amp;C&amp;"-,Gras"&amp;20BEAUJOLAIS VAL DE SAÔNE HANDBALL&amp;"-,Normal"&amp;11
</oddHeader>
  </headerFooter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B2:I70"/>
  <sheetViews>
    <sheetView topLeftCell="A43" zoomScale="50" zoomScaleNormal="50" workbookViewId="0">
      <selection activeCell="E69" sqref="E69:F69"/>
    </sheetView>
  </sheetViews>
  <sheetFormatPr baseColWidth="10" defaultColWidth="10.6640625" defaultRowHeight="14.4" x14ac:dyDescent="0.3"/>
  <cols>
    <col min="2" max="2" width="53.5546875" bestFit="1" customWidth="1"/>
    <col min="3" max="3" width="42.33203125" bestFit="1" customWidth="1"/>
    <col min="4" max="4" width="12.33203125" bestFit="1" customWidth="1"/>
    <col min="5" max="5" width="11.44140625" bestFit="1" customWidth="1"/>
    <col min="6" max="6" width="12.88671875" bestFit="1" customWidth="1"/>
  </cols>
  <sheetData>
    <row r="2" spans="2:3" x14ac:dyDescent="0.3">
      <c r="B2" s="1" t="s">
        <v>2</v>
      </c>
      <c r="C2" t="s">
        <v>10</v>
      </c>
    </row>
    <row r="3" spans="2:3" ht="28.8" x14ac:dyDescent="0.3">
      <c r="B3" s="41" t="s">
        <v>75</v>
      </c>
      <c r="C3" s="2">
        <v>70</v>
      </c>
    </row>
    <row r="4" spans="2:3" ht="28.8" x14ac:dyDescent="0.3">
      <c r="B4" s="41" t="s">
        <v>74</v>
      </c>
      <c r="C4" s="2">
        <v>70</v>
      </c>
    </row>
    <row r="5" spans="2:3" ht="28.8" x14ac:dyDescent="0.3">
      <c r="B5" s="41" t="s">
        <v>73</v>
      </c>
      <c r="C5" s="2">
        <v>70</v>
      </c>
    </row>
    <row r="6" spans="2:3" ht="28.8" x14ac:dyDescent="0.3">
      <c r="B6" s="41" t="s">
        <v>76</v>
      </c>
      <c r="C6" s="2">
        <v>80</v>
      </c>
    </row>
    <row r="7" spans="2:3" ht="28.8" x14ac:dyDescent="0.3">
      <c r="B7" s="41" t="s">
        <v>77</v>
      </c>
      <c r="C7" s="2">
        <v>80</v>
      </c>
    </row>
    <row r="8" spans="2:3" ht="28.8" x14ac:dyDescent="0.3">
      <c r="B8" s="41" t="s">
        <v>78</v>
      </c>
      <c r="C8" s="2">
        <v>80</v>
      </c>
    </row>
    <row r="9" spans="2:3" ht="28.8" x14ac:dyDescent="0.3">
      <c r="B9" s="41" t="s">
        <v>79</v>
      </c>
      <c r="C9" s="2">
        <v>80</v>
      </c>
    </row>
    <row r="10" spans="2:3" ht="28.8" x14ac:dyDescent="0.3">
      <c r="B10" s="41" t="s">
        <v>80</v>
      </c>
      <c r="C10" s="2">
        <v>90</v>
      </c>
    </row>
    <row r="11" spans="2:3" ht="28.8" x14ac:dyDescent="0.3">
      <c r="B11" s="41" t="s">
        <v>81</v>
      </c>
      <c r="C11" s="2">
        <v>90</v>
      </c>
    </row>
    <row r="12" spans="2:3" ht="28.8" x14ac:dyDescent="0.3">
      <c r="B12" s="45" t="s">
        <v>4</v>
      </c>
      <c r="C12" s="2">
        <v>90</v>
      </c>
    </row>
    <row r="13" spans="2:3" ht="28.8" x14ac:dyDescent="0.3">
      <c r="B13" s="45" t="s">
        <v>3</v>
      </c>
      <c r="C13" s="2">
        <v>90</v>
      </c>
    </row>
    <row r="14" spans="2:3" ht="28.8" x14ac:dyDescent="0.3">
      <c r="B14" s="45" t="s">
        <v>83</v>
      </c>
      <c r="C14" s="2">
        <v>90</v>
      </c>
    </row>
    <row r="15" spans="2:3" ht="28.8" x14ac:dyDescent="0.3">
      <c r="B15" s="45" t="s">
        <v>82</v>
      </c>
      <c r="C15" s="2">
        <v>90</v>
      </c>
    </row>
    <row r="20" spans="2:9" ht="28.8" x14ac:dyDescent="0.3">
      <c r="B20" s="5"/>
      <c r="C20" s="8"/>
      <c r="D20" s="5"/>
    </row>
    <row r="21" spans="2:9" x14ac:dyDescent="0.3">
      <c r="B21" s="15" t="s">
        <v>12</v>
      </c>
      <c r="C21" s="16" t="s">
        <v>11</v>
      </c>
      <c r="D21" s="7" t="s">
        <v>37</v>
      </c>
    </row>
    <row r="22" spans="2:9" x14ac:dyDescent="0.3">
      <c r="B22" s="15">
        <f>IF(Inscription!C29&gt;1,Inscription!C29-1,0)</f>
        <v>0</v>
      </c>
      <c r="C22" s="15">
        <v>5</v>
      </c>
      <c r="D22" s="7">
        <f>B22*C22*(-1)</f>
        <v>0</v>
      </c>
    </row>
    <row r="24" spans="2:9" ht="15" thickBot="1" x14ac:dyDescent="0.35"/>
    <row r="25" spans="2:9" ht="19.2" thickBot="1" x14ac:dyDescent="0.35">
      <c r="B25" s="217" t="s">
        <v>28</v>
      </c>
      <c r="C25" s="218"/>
      <c r="D25" s="218"/>
      <c r="E25" s="17">
        <f>IFERROR(Inscription!E29+Données!D22,"")</f>
        <v>0</v>
      </c>
    </row>
    <row r="27" spans="2:9" ht="15" thickBot="1" x14ac:dyDescent="0.35"/>
    <row r="28" spans="2:9" x14ac:dyDescent="0.3">
      <c r="B28" s="219" t="s">
        <v>15</v>
      </c>
      <c r="C28" s="222" t="s">
        <v>16</v>
      </c>
      <c r="D28" s="203"/>
      <c r="E28" s="223" t="s">
        <v>19</v>
      </c>
      <c r="F28" s="224"/>
      <c r="G28" s="226" t="s">
        <v>23</v>
      </c>
      <c r="H28" s="227"/>
    </row>
    <row r="29" spans="2:9" x14ac:dyDescent="0.3">
      <c r="B29" s="220"/>
      <c r="C29" s="204"/>
      <c r="D29" s="205"/>
      <c r="E29" s="18" t="s">
        <v>17</v>
      </c>
      <c r="F29" s="18" t="s">
        <v>18</v>
      </c>
      <c r="G29" s="228"/>
      <c r="H29" s="229"/>
    </row>
    <row r="30" spans="2:9" x14ac:dyDescent="0.3">
      <c r="B30" s="220"/>
      <c r="C30" s="28" t="s">
        <v>33</v>
      </c>
      <c r="D30" s="29">
        <v>0</v>
      </c>
      <c r="E30" s="19">
        <f>Inscription!D38</f>
        <v>0</v>
      </c>
      <c r="F30" s="19">
        <f>Inscription!E38</f>
        <v>0</v>
      </c>
      <c r="G30" s="243">
        <f>(E30*D30)+(F30*D30)</f>
        <v>0</v>
      </c>
      <c r="H30" s="244"/>
      <c r="I30" s="192">
        <f>SUM(G30:H32)</f>
        <v>0</v>
      </c>
    </row>
    <row r="31" spans="2:9" x14ac:dyDescent="0.3">
      <c r="B31" s="220"/>
      <c r="C31" s="20" t="s">
        <v>34</v>
      </c>
      <c r="D31" s="21">
        <v>15</v>
      </c>
      <c r="E31" s="19">
        <f>Inscription!D39</f>
        <v>0</v>
      </c>
      <c r="F31" s="19">
        <f>Inscription!E39</f>
        <v>0</v>
      </c>
      <c r="G31" s="243">
        <f>(E31*D31)+(F31*D31)</f>
        <v>0</v>
      </c>
      <c r="H31" s="244"/>
      <c r="I31" s="193"/>
    </row>
    <row r="32" spans="2:9" ht="15" thickBot="1" x14ac:dyDescent="0.35">
      <c r="B32" s="220"/>
      <c r="C32" s="30" t="s">
        <v>35</v>
      </c>
      <c r="D32" s="31">
        <v>0</v>
      </c>
      <c r="E32" s="19">
        <f>Inscription!D40</f>
        <v>0</v>
      </c>
      <c r="F32" s="19">
        <f>Inscription!E40</f>
        <v>0</v>
      </c>
      <c r="G32" s="243">
        <f>(E32*D32)+(F32*D32)</f>
        <v>0</v>
      </c>
      <c r="H32" s="244"/>
      <c r="I32" s="193"/>
    </row>
    <row r="33" spans="2:8" ht="15" thickBot="1" x14ac:dyDescent="0.35">
      <c r="B33" s="220"/>
      <c r="C33" s="22"/>
      <c r="D33" s="22"/>
      <c r="E33" s="23"/>
      <c r="F33" s="23"/>
      <c r="G33" s="24"/>
      <c r="H33" s="25"/>
    </row>
    <row r="34" spans="2:8" ht="15.6" thickTop="1" thickBot="1" x14ac:dyDescent="0.35">
      <c r="B34" s="220"/>
      <c r="C34" s="26"/>
      <c r="D34" s="26"/>
      <c r="E34" s="26"/>
      <c r="F34" s="26"/>
      <c r="G34" s="26"/>
      <c r="H34" s="27"/>
    </row>
    <row r="35" spans="2:8" x14ac:dyDescent="0.3">
      <c r="B35" s="220"/>
      <c r="C35" s="224" t="s">
        <v>21</v>
      </c>
      <c r="D35" s="230"/>
      <c r="E35" s="232" t="s">
        <v>19</v>
      </c>
      <c r="F35" s="232"/>
      <c r="G35" s="232" t="s">
        <v>31</v>
      </c>
      <c r="H35" s="245"/>
    </row>
    <row r="36" spans="2:8" x14ac:dyDescent="0.3">
      <c r="B36" s="220"/>
      <c r="C36" s="231"/>
      <c r="D36" s="225"/>
      <c r="E36" s="225" t="s">
        <v>36</v>
      </c>
      <c r="F36" s="225"/>
      <c r="G36" s="246"/>
      <c r="H36" s="247"/>
    </row>
    <row r="37" spans="2:8" x14ac:dyDescent="0.3">
      <c r="B37" s="220"/>
      <c r="C37" s="233" t="s">
        <v>22</v>
      </c>
      <c r="D37" s="234"/>
      <c r="E37" s="235"/>
      <c r="F37" s="235"/>
      <c r="G37" s="236"/>
      <c r="H37" s="237"/>
    </row>
    <row r="38" spans="2:8" ht="15" thickBot="1" x14ac:dyDescent="0.35">
      <c r="B38" s="220"/>
      <c r="C38" s="240" t="s">
        <v>26</v>
      </c>
      <c r="D38" s="241"/>
      <c r="E38" s="242"/>
      <c r="F38" s="242"/>
      <c r="G38" s="238"/>
      <c r="H38" s="239"/>
    </row>
    <row r="39" spans="2:8" ht="15" thickBot="1" x14ac:dyDescent="0.35">
      <c r="B39" s="220"/>
      <c r="C39" s="22"/>
      <c r="D39" s="22"/>
      <c r="E39" s="23"/>
      <c r="F39" s="23"/>
      <c r="G39" s="24"/>
      <c r="H39" s="25"/>
    </row>
    <row r="40" spans="2:8" ht="15.6" thickTop="1" thickBot="1" x14ac:dyDescent="0.35">
      <c r="B40" s="220"/>
      <c r="C40" s="26"/>
      <c r="D40" s="26"/>
      <c r="E40" s="26"/>
      <c r="F40" s="26"/>
      <c r="G40" s="26"/>
      <c r="H40" s="27"/>
    </row>
    <row r="41" spans="2:8" x14ac:dyDescent="0.3">
      <c r="B41" s="220"/>
      <c r="C41" s="202" t="s">
        <v>32</v>
      </c>
      <c r="D41" s="203"/>
      <c r="E41" s="208" t="s">
        <v>27</v>
      </c>
      <c r="F41" s="203"/>
      <c r="G41" s="209" t="s">
        <v>24</v>
      </c>
      <c r="H41" s="210"/>
    </row>
    <row r="42" spans="2:8" x14ac:dyDescent="0.3">
      <c r="B42" s="220"/>
      <c r="C42" s="204"/>
      <c r="D42" s="205"/>
      <c r="E42" s="211">
        <v>1</v>
      </c>
      <c r="F42" s="212"/>
      <c r="G42" s="198"/>
      <c r="H42" s="199"/>
    </row>
    <row r="43" spans="2:8" ht="15" thickBot="1" x14ac:dyDescent="0.35">
      <c r="B43" s="221"/>
      <c r="C43" s="206"/>
      <c r="D43" s="207"/>
      <c r="E43" s="213"/>
      <c r="F43" s="214"/>
      <c r="G43" s="200"/>
      <c r="H43" s="201"/>
    </row>
    <row r="44" spans="2:8" ht="15" thickBot="1" x14ac:dyDescent="0.35"/>
    <row r="45" spans="2:8" ht="30" thickTop="1" thickBot="1" x14ac:dyDescent="0.35">
      <c r="B45" s="9"/>
      <c r="C45" s="9"/>
      <c r="D45" s="9"/>
      <c r="E45" s="9"/>
      <c r="F45" s="9"/>
      <c r="G45" s="14"/>
    </row>
    <row r="46" spans="2:8" ht="15.6" x14ac:dyDescent="0.3">
      <c r="B46" s="170" t="s">
        <v>21</v>
      </c>
      <c r="C46" s="172"/>
      <c r="D46" s="215" t="s">
        <v>19</v>
      </c>
      <c r="E46" s="215"/>
      <c r="F46" s="215" t="s">
        <v>31</v>
      </c>
      <c r="G46" s="248"/>
    </row>
    <row r="47" spans="2:8" ht="15.6" x14ac:dyDescent="0.3">
      <c r="B47" s="173"/>
      <c r="C47" s="171"/>
      <c r="D47" s="216" t="s">
        <v>36</v>
      </c>
      <c r="E47" s="216"/>
      <c r="F47" s="249"/>
      <c r="G47" s="250"/>
    </row>
    <row r="48" spans="2:8" ht="28.8" x14ac:dyDescent="0.3">
      <c r="B48" s="160" t="s">
        <v>88</v>
      </c>
      <c r="C48" s="161"/>
      <c r="D48" s="158">
        <f>Inscription!D44</f>
        <v>0</v>
      </c>
      <c r="E48" s="158"/>
      <c r="F48" s="190">
        <f>D48*6</f>
        <v>0</v>
      </c>
      <c r="G48" s="191"/>
    </row>
    <row r="49" spans="2:9" ht="28.8" x14ac:dyDescent="0.3">
      <c r="B49" s="160" t="s">
        <v>88</v>
      </c>
      <c r="C49" s="161"/>
      <c r="D49" s="158">
        <f>Inscription!D45</f>
        <v>0</v>
      </c>
      <c r="E49" s="158"/>
      <c r="F49" s="190">
        <f>D49*6</f>
        <v>0</v>
      </c>
      <c r="G49" s="191"/>
    </row>
    <row r="50" spans="2:9" ht="28.8" x14ac:dyDescent="0.3">
      <c r="B50" s="160" t="s">
        <v>90</v>
      </c>
      <c r="C50" s="161"/>
      <c r="D50" s="158">
        <f>Inscription!D46</f>
        <v>0</v>
      </c>
      <c r="E50" s="158"/>
      <c r="F50" s="190">
        <f>D50*5</f>
        <v>0</v>
      </c>
      <c r="G50" s="191"/>
      <c r="H50" s="189">
        <f>SUM(F48:G51)</f>
        <v>0</v>
      </c>
      <c r="I50" s="188"/>
    </row>
    <row r="51" spans="2:9" ht="29.4" thickBot="1" x14ac:dyDescent="0.35">
      <c r="B51" s="162" t="s">
        <v>89</v>
      </c>
      <c r="C51" s="163"/>
      <c r="D51" s="158">
        <f>Inscription!D47</f>
        <v>0</v>
      </c>
      <c r="E51" s="158"/>
      <c r="F51" s="190">
        <f>D51*10</f>
        <v>0</v>
      </c>
      <c r="G51" s="191"/>
      <c r="H51" s="187"/>
      <c r="I51" s="188"/>
    </row>
    <row r="52" spans="2:9" ht="29.4" thickBot="1" x14ac:dyDescent="0.35">
      <c r="B52" s="10"/>
      <c r="C52" s="10"/>
      <c r="D52" s="11"/>
      <c r="E52" s="11"/>
      <c r="F52" s="12"/>
      <c r="G52" s="13"/>
    </row>
    <row r="53" spans="2:9" ht="30" thickTop="1" thickBot="1" x14ac:dyDescent="0.35">
      <c r="B53" s="9"/>
      <c r="C53" s="9"/>
      <c r="D53" s="9"/>
      <c r="E53" s="9"/>
      <c r="F53" s="9"/>
      <c r="G53" s="14"/>
    </row>
    <row r="54" spans="2:9" ht="28.8" x14ac:dyDescent="0.3">
      <c r="B54" s="184" t="s">
        <v>32</v>
      </c>
      <c r="C54" s="140"/>
      <c r="D54" s="139" t="s">
        <v>27</v>
      </c>
      <c r="E54" s="140"/>
      <c r="F54" s="141" t="s">
        <v>24</v>
      </c>
      <c r="G54" s="142"/>
    </row>
    <row r="55" spans="2:9" x14ac:dyDescent="0.3">
      <c r="B55" s="177"/>
      <c r="C55" s="178"/>
      <c r="D55" s="135">
        <f>Inscription!D51</f>
        <v>0</v>
      </c>
      <c r="E55" s="136"/>
      <c r="F55" s="194">
        <f>D55*1</f>
        <v>0</v>
      </c>
      <c r="G55" s="195"/>
    </row>
    <row r="56" spans="2:9" ht="15" thickBot="1" x14ac:dyDescent="0.35">
      <c r="B56" s="185"/>
      <c r="C56" s="186"/>
      <c r="D56" s="137"/>
      <c r="E56" s="138"/>
      <c r="F56" s="196"/>
      <c r="G56" s="197"/>
    </row>
    <row r="60" spans="2:9" ht="15" thickBot="1" x14ac:dyDescent="0.35"/>
    <row r="61" spans="2:9" ht="31.2" customHeight="1" x14ac:dyDescent="0.3">
      <c r="C61" s="148" t="s">
        <v>38</v>
      </c>
      <c r="D61" s="149"/>
      <c r="E61" s="187">
        <f>Inscription!E33</f>
        <v>0</v>
      </c>
      <c r="F61" s="188"/>
    </row>
    <row r="62" spans="2:9" ht="31.2" customHeight="1" thickBot="1" x14ac:dyDescent="0.35">
      <c r="C62" s="150"/>
      <c r="D62" s="151"/>
      <c r="E62" s="187"/>
      <c r="F62" s="188"/>
    </row>
    <row r="63" spans="2:9" ht="31.2" customHeight="1" x14ac:dyDescent="0.3">
      <c r="C63" s="148" t="s">
        <v>23</v>
      </c>
      <c r="D63" s="149"/>
      <c r="E63" s="187">
        <f>Inscription!F38</f>
        <v>0</v>
      </c>
      <c r="F63" s="188"/>
    </row>
    <row r="64" spans="2:9" ht="31.2" customHeight="1" thickBot="1" x14ac:dyDescent="0.35">
      <c r="C64" s="150"/>
      <c r="D64" s="151"/>
      <c r="E64" s="187"/>
      <c r="F64" s="188"/>
    </row>
    <row r="65" spans="3:6" ht="31.2" customHeight="1" x14ac:dyDescent="0.3">
      <c r="C65" s="148" t="s">
        <v>31</v>
      </c>
      <c r="D65" s="149"/>
      <c r="E65" s="189">
        <f>Inscription!F44</f>
        <v>0</v>
      </c>
      <c r="F65" s="188"/>
    </row>
    <row r="66" spans="3:6" ht="31.2" customHeight="1" thickBot="1" x14ac:dyDescent="0.35">
      <c r="C66" s="150"/>
      <c r="D66" s="151"/>
      <c r="E66" s="187"/>
      <c r="F66" s="188"/>
    </row>
    <row r="67" spans="3:6" ht="31.2" customHeight="1" x14ac:dyDescent="0.3">
      <c r="C67" s="148" t="s">
        <v>39</v>
      </c>
      <c r="D67" s="149"/>
      <c r="E67" s="187">
        <f>Inscription!F51</f>
        <v>0</v>
      </c>
      <c r="F67" s="188"/>
    </row>
    <row r="68" spans="3:6" ht="31.2" customHeight="1" thickBot="1" x14ac:dyDescent="0.35">
      <c r="C68" s="150"/>
      <c r="D68" s="151"/>
      <c r="E68" s="187"/>
      <c r="F68" s="188"/>
    </row>
    <row r="69" spans="3:6" ht="94.2" customHeight="1" x14ac:dyDescent="0.3">
      <c r="C69" s="148" t="s">
        <v>40</v>
      </c>
      <c r="D69" s="149"/>
      <c r="E69" s="187">
        <f>SUM(E61:F68)</f>
        <v>0</v>
      </c>
      <c r="F69" s="188"/>
    </row>
    <row r="70" spans="3:6" ht="94.2" customHeight="1" x14ac:dyDescent="0.3">
      <c r="C70" s="150"/>
      <c r="D70" s="151"/>
    </row>
  </sheetData>
  <sheetProtection sheet="1" objects="1" scenarios="1"/>
  <dataConsolidate/>
  <customSheetViews>
    <customSheetView guid="{6F27EF47-9824-4429-8A17-1F5DEC6DF5C2}">
      <selection activeCell="B3" sqref="B3:B15"/>
    </customSheetView>
  </customSheetViews>
  <mergeCells count="55">
    <mergeCell ref="B48:C48"/>
    <mergeCell ref="D48:E48"/>
    <mergeCell ref="F48:G48"/>
    <mergeCell ref="F49:G49"/>
    <mergeCell ref="B49:C49"/>
    <mergeCell ref="D49:E49"/>
    <mergeCell ref="G28:H29"/>
    <mergeCell ref="C35:D36"/>
    <mergeCell ref="E35:F35"/>
    <mergeCell ref="C37:D37"/>
    <mergeCell ref="E37:F37"/>
    <mergeCell ref="G37:H38"/>
    <mergeCell ref="C38:D38"/>
    <mergeCell ref="E38:F38"/>
    <mergeCell ref="G30:H30"/>
    <mergeCell ref="G31:H31"/>
    <mergeCell ref="G32:H32"/>
    <mergeCell ref="G35:H36"/>
    <mergeCell ref="B25:D25"/>
    <mergeCell ref="B28:B43"/>
    <mergeCell ref="C28:D29"/>
    <mergeCell ref="E28:F28"/>
    <mergeCell ref="E36:F36"/>
    <mergeCell ref="F51:G51"/>
    <mergeCell ref="I30:I32"/>
    <mergeCell ref="F55:G56"/>
    <mergeCell ref="G42:H43"/>
    <mergeCell ref="D51:E51"/>
    <mergeCell ref="C41:D43"/>
    <mergeCell ref="E41:F41"/>
    <mergeCell ref="G41:H41"/>
    <mergeCell ref="E42:F43"/>
    <mergeCell ref="B46:C47"/>
    <mergeCell ref="D46:E46"/>
    <mergeCell ref="F46:G47"/>
    <mergeCell ref="D47:E47"/>
    <mergeCell ref="B50:C50"/>
    <mergeCell ref="D50:E50"/>
    <mergeCell ref="F50:G50"/>
    <mergeCell ref="C69:D70"/>
    <mergeCell ref="E69:F69"/>
    <mergeCell ref="H50:I51"/>
    <mergeCell ref="C61:D62"/>
    <mergeCell ref="C63:D64"/>
    <mergeCell ref="C65:D66"/>
    <mergeCell ref="C67:D68"/>
    <mergeCell ref="E61:F62"/>
    <mergeCell ref="E63:F64"/>
    <mergeCell ref="E65:F66"/>
    <mergeCell ref="E67:F68"/>
    <mergeCell ref="B54:C56"/>
    <mergeCell ref="D54:E54"/>
    <mergeCell ref="F54:G54"/>
    <mergeCell ref="D55:E56"/>
    <mergeCell ref="B51:C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8</vt:i4>
      </vt:variant>
    </vt:vector>
  </HeadingPairs>
  <TitlesOfParts>
    <vt:vector size="11" baseType="lpstr">
      <vt:lpstr>notice</vt:lpstr>
      <vt:lpstr>Inscription</vt:lpstr>
      <vt:lpstr>Données</vt:lpstr>
      <vt:lpstr>Catégorie</vt:lpstr>
      <vt:lpstr>Sous_total_Jetons</vt:lpstr>
      <vt:lpstr>tabcatégorie</vt:lpstr>
      <vt:lpstr>toal_repas</vt:lpstr>
      <vt:lpstr>total_équipes</vt:lpstr>
      <vt:lpstr>total_hébergement</vt:lpstr>
      <vt:lpstr>Inscription!Zone_d_impression</vt:lpstr>
      <vt:lpstr>notice!Zone_d_impression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franco</dc:creator>
  <cp:lastModifiedBy>antonio Monteiro</cp:lastModifiedBy>
  <cp:lastPrinted>2025-02-03T09:57:29Z</cp:lastPrinted>
  <dcterms:created xsi:type="dcterms:W3CDTF">2023-03-07T16:01:44Z</dcterms:created>
  <dcterms:modified xsi:type="dcterms:W3CDTF">2026-01-25T10:34:19Z</dcterms:modified>
</cp:coreProperties>
</file>