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saclyonfr-my.sharepoint.com/personal/antonio_monteiro_gs_ac-lyon_fr/Documents/Bureau/"/>
    </mc:Choice>
  </mc:AlternateContent>
  <xr:revisionPtr revIDLastSave="4" documentId="13_ncr:1_{E9A75E48-BB64-47F8-9BCB-35650912D16E}" xr6:coauthVersionLast="47" xr6:coauthVersionMax="47" xr10:uidLastSave="{9E2B502A-B8D2-44DF-8137-35160FF25433}"/>
  <workbookProtection workbookAlgorithmName="SHA-512" workbookHashValue="ust0z2P7xk8FIgA+5ajG71we7VmNZyJffLzEOSH5uhDVEiqUd6OO3BwkeYRUIj+csZZWEgMRRL8pYaEw9Q2/8g==" workbookSaltValue="VCSPPGbBCv8LsBKOABWmkQ==" workbookSpinCount="100000" lockStructure="1"/>
  <bookViews>
    <workbookView xWindow="-108" yWindow="-108" windowWidth="23256" windowHeight="12456" activeTab="1" xr2:uid="{FDCDC4C3-C58F-4AEC-93FC-8B945DE0FD4D}"/>
  </bookViews>
  <sheets>
    <sheet name="notice" sheetId="2" r:id="rId1"/>
    <sheet name="Inscription" sheetId="1" r:id="rId2"/>
    <sheet name="Données" sheetId="3" state="hidden" r:id="rId3"/>
  </sheets>
  <definedNames>
    <definedName name="Catégorie">Données!$B$3:$B$14</definedName>
    <definedName name="Sous_total_Jetons">Inscription!$F$49</definedName>
    <definedName name="tabcatégorie">Données!$B$3:$C$14</definedName>
    <definedName name="toal_repas">Inscription!$F$44</definedName>
    <definedName name="total_équipes">Inscription!$E$32</definedName>
    <definedName name="total_hébergement">Inscription!$F$37</definedName>
    <definedName name="_xlnm.Print_Area" localSheetId="1">Inscription!$A$1:$G$55</definedName>
    <definedName name="_xlnm.Print_Area" localSheetId="0">notice!$A$1:$H$28</definedName>
  </definedNames>
  <calcPr calcId="181029"/>
  <customWorkbookViews>
    <customWorkbookView name="test_ligneimpress" guid="{6F27EF47-9824-4429-8A17-1F5DEC6DF5C2}" includePrintSettings="0" maximized="1" xWindow="-8" yWindow="-8" windowWidth="1616" windowHeight="876" activeSheetId="1"/>
  </customWorkbookViews>
</workbook>
</file>

<file path=xl/calcChain.xml><?xml version="1.0" encoding="utf-8"?>
<calcChain xmlns="http://schemas.openxmlformats.org/spreadsheetml/2006/main">
  <c r="D52" i="3" l="1"/>
  <c r="F52" i="3" s="1"/>
  <c r="F49" i="1" s="1"/>
  <c r="E64" i="3" s="1"/>
  <c r="D48" i="3"/>
  <c r="F48" i="3" s="1"/>
  <c r="D47" i="3"/>
  <c r="F47" i="3" s="1"/>
  <c r="E17" i="1"/>
  <c r="E18" i="1"/>
  <c r="E19" i="1"/>
  <c r="E20" i="1"/>
  <c r="E21" i="1"/>
  <c r="E22" i="1"/>
  <c r="E23" i="1"/>
  <c r="E24" i="1"/>
  <c r="E25" i="1"/>
  <c r="E26" i="1"/>
  <c r="E27" i="1"/>
  <c r="E16" i="1"/>
  <c r="E30" i="3"/>
  <c r="F30" i="3"/>
  <c r="E31" i="3"/>
  <c r="G31" i="3" s="1"/>
  <c r="F31" i="3"/>
  <c r="F29" i="3"/>
  <c r="E29" i="3"/>
  <c r="G29" i="3" s="1"/>
  <c r="C28" i="1"/>
  <c r="B21" i="3" s="1"/>
  <c r="D21" i="3" s="1"/>
  <c r="D23" i="1"/>
  <c r="D16" i="1"/>
  <c r="D17" i="1"/>
  <c r="D18" i="1"/>
  <c r="D19" i="1"/>
  <c r="D20" i="1"/>
  <c r="D21" i="1"/>
  <c r="D22" i="1"/>
  <c r="D24" i="1"/>
  <c r="D25" i="1"/>
  <c r="D26" i="1"/>
  <c r="D27" i="1"/>
  <c r="E62" i="3" l="1"/>
  <c r="G30" i="3"/>
  <c r="I29" i="3" s="1"/>
  <c r="F37" i="1" s="1"/>
  <c r="E60" i="3" s="1"/>
  <c r="H47" i="3"/>
  <c r="F44" i="1" s="1"/>
  <c r="E28" i="1"/>
  <c r="E24" i="3" s="1"/>
  <c r="E32" i="1" s="1"/>
  <c r="E58" i="3" s="1"/>
  <c r="E30" i="1"/>
  <c r="E66" i="3" l="1"/>
  <c r="C52" i="1" s="1"/>
</calcChain>
</file>

<file path=xl/sharedStrings.xml><?xml version="1.0" encoding="utf-8"?>
<sst xmlns="http://schemas.openxmlformats.org/spreadsheetml/2006/main" count="128" uniqueCount="84">
  <si>
    <t>Total</t>
  </si>
  <si>
    <t>NB d'équipe</t>
  </si>
  <si>
    <t>Catégorie</t>
  </si>
  <si>
    <t>Senior M</t>
  </si>
  <si>
    <t>Senior F</t>
  </si>
  <si>
    <t>Totaux</t>
  </si>
  <si>
    <t>Tarif/équipe</t>
  </si>
  <si>
    <t>Nom du responsable:</t>
  </si>
  <si>
    <t>Téléphone du responsable:</t>
  </si>
  <si>
    <t>Email du responsable:</t>
  </si>
  <si>
    <t>tarif</t>
  </si>
  <si>
    <t>montant réduction/équipe</t>
  </si>
  <si>
    <t>nombre d'équipes</t>
  </si>
  <si>
    <t>Aucune inscription ne sera prise sans le règlement</t>
  </si>
  <si>
    <t>Inscription équipe</t>
  </si>
  <si>
    <t>Hébergement / Restauration</t>
  </si>
  <si>
    <t>HEBERGEMENT</t>
  </si>
  <si>
    <t>Samedi soir</t>
  </si>
  <si>
    <t>Dimanche soir</t>
  </si>
  <si>
    <t>Nombre de personnes</t>
  </si>
  <si>
    <t>Gratuit</t>
  </si>
  <si>
    <t>REPAS</t>
  </si>
  <si>
    <t>Petit déjeuner</t>
  </si>
  <si>
    <t>Sous-total
hebergement</t>
  </si>
  <si>
    <t>Sous-total
Jetons</t>
  </si>
  <si>
    <t>TOTAL A PAYER</t>
  </si>
  <si>
    <t xml:space="preserve">Panier repas Soir </t>
  </si>
  <si>
    <t>Nombre de jetons</t>
  </si>
  <si>
    <t>Montant des inscriptions des équipes pour le tournoi</t>
  </si>
  <si>
    <t>Loisirs</t>
  </si>
  <si>
    <t>Signature du responsable</t>
  </si>
  <si>
    <t>- 18 F (2008,2007,2006)</t>
  </si>
  <si>
    <t>- 18 M (2008,2007,2006)</t>
  </si>
  <si>
    <t>- 15 M (2009, 2010)</t>
  </si>
  <si>
    <t>- 15 F (2009, 2010)</t>
  </si>
  <si>
    <t>- 13 M (2011,2012)</t>
  </si>
  <si>
    <t>- 13 F (2011,2012)</t>
  </si>
  <si>
    <t>- 11 F (2013,2014)</t>
  </si>
  <si>
    <t>- 11 M (2013, 2014)</t>
  </si>
  <si>
    <t>- 9 Mixte(2015, 2016)</t>
  </si>
  <si>
    <t>CLUB:</t>
  </si>
  <si>
    <t>Sous-total
repas</t>
  </si>
  <si>
    <t>RESERVATION JETONS "BEAUJOL"
 1,00 € = 1 Beaujol</t>
  </si>
  <si>
    <t>camping (gratuit)</t>
  </si>
  <si>
    <t>Dans un internat (15,00€ par personne)</t>
  </si>
  <si>
    <t>Chez un vigneron (dortoirs -nous contacter)</t>
  </si>
  <si>
    <t xml:space="preserve">journée du dimanche </t>
  </si>
  <si>
    <t>total reduc</t>
  </si>
  <si>
    <t>Sous-total
équipes</t>
  </si>
  <si>
    <t>Sous-total
jetons</t>
  </si>
  <si>
    <t>total a payer</t>
  </si>
  <si>
    <t>Détail sur la tarification de l'hébergement</t>
  </si>
  <si>
    <t>Pour l'inscription des équipes:</t>
  </si>
  <si>
    <t>NOTICE</t>
  </si>
  <si>
    <t>camping:</t>
  </si>
  <si>
    <t>Dans un internat:</t>
  </si>
  <si>
    <t>(arrivée possible dès le samedi)</t>
  </si>
  <si>
    <t>Détail sur la tarification des repas</t>
  </si>
  <si>
    <t>Chez un vignerons:</t>
  </si>
  <si>
    <t>Nous contacter</t>
  </si>
  <si>
    <t>(1 boisson chaude, 1 jus de fruit, une viennoiserie)</t>
  </si>
  <si>
    <t xml:space="preserve">5,00€ par personne </t>
  </si>
  <si>
    <t>15,00 € par personne</t>
  </si>
  <si>
    <t>(1 sandwich, 1 quiche ou pizza,1 dessert, 1 boisson)</t>
  </si>
  <si>
    <t xml:space="preserve">10,00€ par personne </t>
  </si>
  <si>
    <t>Petit déjeuner du dimanche matin:</t>
  </si>
  <si>
    <t>Réduction de 5€/ équipe supplémentaire (à partir de 2 équipes)</t>
  </si>
  <si>
    <r>
      <t xml:space="preserve">hébergement dans un internat scolaire. 
</t>
    </r>
    <r>
      <rPr>
        <b/>
        <sz val="14"/>
        <color theme="1"/>
        <rFont val="Calibri"/>
        <family val="2"/>
        <scheme val="minor"/>
      </rPr>
      <t>Attention:</t>
    </r>
    <r>
      <rPr>
        <sz val="14"/>
        <color theme="1"/>
        <rFont val="Calibri"/>
        <family val="2"/>
        <scheme val="minor"/>
      </rPr>
      <t xml:space="preserve"> prévoir un mode de déplacement entre l'internat et le lieu du tournoi.</t>
    </r>
  </si>
  <si>
    <t>Une réduction de 5,00€/ équipe vous est accordée à partir de la deuxième équipe inscrite.
Aucune autre réduction ne sera accordée.</t>
  </si>
  <si>
    <t>Paiement par chèque ou par virement bancaire 
(plus d'infos se référer à la page "Notice")</t>
  </si>
  <si>
    <t>Aucune inscription ne sera prise en compte sans le règlement</t>
  </si>
  <si>
    <t>Panier repas du dimanche soir:</t>
  </si>
  <si>
    <r>
      <t xml:space="preserve">Zone de camping à proximité des terrains du tournoi. Sanitaires, toilettes &amp; dépôts de déchets à proximité.
</t>
    </r>
    <r>
      <rPr>
        <b/>
        <sz val="14"/>
        <color theme="1"/>
        <rFont val="Calibri"/>
        <family val="2"/>
        <scheme val="minor"/>
      </rPr>
      <t>Attention:</t>
    </r>
    <r>
      <rPr>
        <sz val="14"/>
        <color theme="1"/>
        <rFont val="Calibri"/>
        <family val="2"/>
        <scheme val="minor"/>
      </rPr>
      <t xml:space="preserve"> aucun matériel de camping ne sera fourni.</t>
    </r>
  </si>
  <si>
    <r>
      <t xml:space="preserve">Pour la restauration, nous mettons en place une monnaie les </t>
    </r>
    <r>
      <rPr>
        <b/>
        <sz val="14"/>
        <color theme="1"/>
        <rFont val="Calibri"/>
        <family val="2"/>
        <scheme val="minor"/>
      </rPr>
      <t>"Beaujol".</t>
    </r>
    <r>
      <rPr>
        <sz val="14"/>
        <color theme="1"/>
        <rFont val="Calibri"/>
        <family val="2"/>
        <scheme val="minor"/>
      </rPr>
      <t xml:space="preserve"> 
Vous pouvez en préréserver en nous indiquant le montant souhaité
Les Beaujols réservés seront remis sur place à l'arrivée. ( 1,00 € = 1 </t>
    </r>
    <r>
      <rPr>
        <b/>
        <sz val="14"/>
        <color theme="1"/>
        <rFont val="Calibri"/>
        <family val="2"/>
        <scheme val="minor"/>
      </rPr>
      <t>Beaujol)</t>
    </r>
  </si>
  <si>
    <t>Code Banque</t>
  </si>
  <si>
    <t>code guichet</t>
  </si>
  <si>
    <t>N° du compte</t>
  </si>
  <si>
    <t>Clé RIB</t>
  </si>
  <si>
    <t>IBAN</t>
  </si>
  <si>
    <t>BIC</t>
  </si>
  <si>
    <t>FR7617806002318432205900083</t>
  </si>
  <si>
    <t>Relevé d'identité bancaire</t>
  </si>
  <si>
    <r>
      <t xml:space="preserve">Veuillez remplir les zones bleues du formulaire uniquement 
(le calcul du tarif s'opère automatiquement).
Imprimer le formulaire, le signer et nous le transmettre:
 - Soit par voie postale à l'adresse suivante: 
</t>
    </r>
    <r>
      <rPr>
        <b/>
        <sz val="14"/>
        <color theme="1"/>
        <rFont val="Calibri"/>
        <family val="2"/>
        <scheme val="minor"/>
      </rPr>
      <t>BVSH, espace Catinot,  69220 Belleville-en-Beaujolais</t>
    </r>
    <r>
      <rPr>
        <sz val="14"/>
        <color theme="1"/>
        <rFont val="Calibri"/>
        <family val="2"/>
        <scheme val="minor"/>
      </rPr>
      <t xml:space="preserve">
 - Soit par mail: 
 </t>
    </r>
    <r>
      <rPr>
        <b/>
        <sz val="14"/>
        <color theme="1"/>
        <rFont val="Calibri"/>
        <family val="2"/>
        <scheme val="minor"/>
      </rPr>
      <t xml:space="preserve"> contact@beaujolhand.fr</t>
    </r>
    <r>
      <rPr>
        <sz val="14"/>
        <color theme="1"/>
        <rFont val="Calibri"/>
        <family val="2"/>
        <scheme val="minor"/>
      </rPr>
      <t xml:space="preserve">
Pour le paiement:
 - Soit par chèque à l'ordre du BVSH (le joindre </t>
    </r>
    <r>
      <rPr>
        <b/>
        <i/>
        <sz val="14"/>
        <color theme="1"/>
        <rFont val="Calibri"/>
        <family val="2"/>
        <scheme val="minor"/>
      </rPr>
      <t>obligatoirement</t>
    </r>
    <r>
      <rPr>
        <sz val="14"/>
        <color theme="1"/>
        <rFont val="Calibri"/>
        <family val="2"/>
        <scheme val="minor"/>
      </rPr>
      <t xml:space="preserve"> au formulaire lors de l'envoi postal)
 - Soit par virement bancaire (RIB ci-dessous), mentionner en référence du virement "Beaujolhand 2024"</t>
    </r>
  </si>
  <si>
    <t>AGRIFRPP878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</si>
</sst>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00"/>
    <numFmt numFmtId="166" formatCode="[&gt;=3000000000000]#&quot; &quot;##&quot; &quot;##&quot; &quot;##&quot; &quot;###&quot; &quot;###&quot; | &quot;##;#&quot; &quot;##&quot; &quot;##&quot; &quot;##&quot; &quot;###&quot; &quot;###"/>
  </numFmts>
  <fonts count="2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Arial Black"/>
      <family val="2"/>
    </font>
    <font>
      <sz val="2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Arial Black"/>
      <family val="2"/>
    </font>
    <font>
      <b/>
      <sz val="28"/>
      <color rgb="FFFF0000"/>
      <name val="Arial Black"/>
      <family val="2"/>
    </font>
    <font>
      <b/>
      <sz val="1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6"/>
      <color rgb="FF00B050"/>
      <name val="Arial Black"/>
      <family val="2"/>
    </font>
    <font>
      <sz val="36"/>
      <color theme="1"/>
      <name val="Brush Script MT"/>
      <family val="4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6"/>
      <color rgb="FFFF000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8"/>
    </xf>
    <xf numFmtId="164" fontId="0" fillId="0" borderId="2" xfId="0" applyNumberFormat="1" applyBorder="1" applyAlignment="1">
      <alignment horizontal="center"/>
    </xf>
    <xf numFmtId="0" fontId="3" fillId="0" borderId="0" xfId="0" applyFont="1" applyAlignment="1">
      <alignment vertical="center" textRotation="90"/>
    </xf>
    <xf numFmtId="0" fontId="0" fillId="0" borderId="2" xfId="0" quotePrefix="1" applyBorder="1" applyAlignment="1">
      <alignment horizontal="left" indent="8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4" fillId="3" borderId="2" xfId="0" applyFont="1" applyFill="1" applyBorder="1" applyAlignment="1" applyProtection="1">
      <alignment vertical="center"/>
      <protection locked="0"/>
    </xf>
    <xf numFmtId="0" fontId="12" fillId="0" borderId="0" xfId="0" applyFont="1"/>
    <xf numFmtId="2" fontId="8" fillId="0" borderId="0" xfId="0" applyNumberFormat="1" applyFont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64" fontId="14" fillId="0" borderId="27" xfId="0" applyNumberFormat="1" applyFont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 indent="7"/>
    </xf>
    <xf numFmtId="0" fontId="0" fillId="0" borderId="4" xfId="0" applyBorder="1" applyAlignment="1">
      <alignment horizontal="left" vertical="center" indent="7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 applyProtection="1">
      <alignment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center" indent="2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7" xfId="0" quotePrefix="1" applyFont="1" applyBorder="1" applyAlignment="1">
      <alignment horizontal="left" vertical="center" indent="6"/>
    </xf>
    <xf numFmtId="164" fontId="4" fillId="0" borderId="2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2" fillId="0" borderId="30" xfId="0" applyFont="1" applyBorder="1"/>
    <xf numFmtId="0" fontId="4" fillId="0" borderId="17" xfId="0" applyFont="1" applyBorder="1" applyAlignment="1">
      <alignment horizontal="left" vertical="center" indent="6"/>
    </xf>
    <xf numFmtId="0" fontId="3" fillId="4" borderId="1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26" xfId="0" applyBorder="1"/>
    <xf numFmtId="164" fontId="17" fillId="0" borderId="27" xfId="0" applyNumberFormat="1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0" fillId="0" borderId="31" xfId="0" applyBorder="1"/>
    <xf numFmtId="0" fontId="0" fillId="0" borderId="24" xfId="0" applyBorder="1"/>
    <xf numFmtId="0" fontId="0" fillId="0" borderId="32" xfId="0" applyBorder="1"/>
    <xf numFmtId="0" fontId="9" fillId="0" borderId="0" xfId="0" applyFont="1" applyAlignment="1">
      <alignment vertical="center" textRotation="90"/>
    </xf>
    <xf numFmtId="0" fontId="3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7"/>
    </xf>
    <xf numFmtId="0" fontId="4" fillId="0" borderId="4" xfId="0" applyFont="1" applyBorder="1" applyAlignment="1">
      <alignment horizontal="left" vertical="center" indent="7"/>
    </xf>
    <xf numFmtId="0" fontId="4" fillId="0" borderId="39" xfId="0" applyFont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21" fillId="0" borderId="0" xfId="0" applyFont="1"/>
    <xf numFmtId="0" fontId="23" fillId="0" borderId="0" xfId="0" applyFont="1" applyAlignment="1">
      <alignment vertical="center" textRotation="90"/>
    </xf>
    <xf numFmtId="0" fontId="21" fillId="0" borderId="29" xfId="0" applyFont="1" applyBorder="1"/>
    <xf numFmtId="0" fontId="21" fillId="0" borderId="26" xfId="0" applyFont="1" applyBorder="1" applyAlignment="1">
      <alignment vertical="top"/>
    </xf>
    <xf numFmtId="0" fontId="21" fillId="0" borderId="30" xfId="0" applyFont="1" applyBorder="1"/>
    <xf numFmtId="0" fontId="21" fillId="0" borderId="31" xfId="0" applyFont="1" applyBorder="1"/>
    <xf numFmtId="0" fontId="21" fillId="0" borderId="24" xfId="0" applyFont="1" applyBorder="1"/>
    <xf numFmtId="0" fontId="21" fillId="0" borderId="32" xfId="0" applyFont="1" applyBorder="1"/>
    <xf numFmtId="0" fontId="21" fillId="0" borderId="0" xfId="0" applyFont="1" applyAlignment="1">
      <alignment horizontal="center" vertical="center"/>
    </xf>
    <xf numFmtId="0" fontId="26" fillId="7" borderId="46" xfId="0" applyFont="1" applyFill="1" applyBorder="1" applyAlignment="1" applyProtection="1">
      <alignment horizontal="center" vertical="center"/>
      <protection locked="0"/>
    </xf>
    <xf numFmtId="0" fontId="26" fillId="7" borderId="47" xfId="0" applyFont="1" applyFill="1" applyBorder="1" applyAlignment="1" applyProtection="1">
      <alignment horizontal="center" vertical="center"/>
      <protection locked="0"/>
    </xf>
    <xf numFmtId="0" fontId="26" fillId="7" borderId="48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165" fontId="11" fillId="0" borderId="50" xfId="0" applyNumberFormat="1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26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1" fillId="0" borderId="31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7" fillId="7" borderId="55" xfId="0" applyFont="1" applyFill="1" applyBorder="1" applyAlignment="1" applyProtection="1">
      <alignment horizontal="center" vertical="center"/>
      <protection locked="0"/>
    </xf>
    <xf numFmtId="0" fontId="27" fillId="7" borderId="56" xfId="0" applyFont="1" applyFill="1" applyBorder="1" applyAlignment="1" applyProtection="1">
      <alignment horizontal="center" vertical="center"/>
      <protection locked="0"/>
    </xf>
    <xf numFmtId="0" fontId="27" fillId="7" borderId="57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26" fillId="7" borderId="55" xfId="0" applyFont="1" applyFill="1" applyBorder="1" applyAlignment="1" applyProtection="1">
      <alignment horizontal="center" vertical="center"/>
      <protection locked="0"/>
    </xf>
    <xf numFmtId="0" fontId="26" fillId="7" borderId="56" xfId="0" applyFont="1" applyFill="1" applyBorder="1" applyAlignment="1" applyProtection="1">
      <alignment horizontal="center" vertical="center"/>
      <protection locked="0"/>
    </xf>
    <xf numFmtId="0" fontId="26" fillId="7" borderId="57" xfId="0" applyFont="1" applyFill="1" applyBorder="1" applyAlignment="1" applyProtection="1">
      <alignment horizontal="center" vertical="center"/>
      <protection locked="0"/>
    </xf>
    <xf numFmtId="0" fontId="26" fillId="7" borderId="58" xfId="0" applyFont="1" applyFill="1" applyBorder="1" applyAlignment="1" applyProtection="1">
      <alignment horizontal="center" vertical="center"/>
      <protection locked="0"/>
    </xf>
    <xf numFmtId="0" fontId="26" fillId="7" borderId="59" xfId="0" applyFont="1" applyFill="1" applyBorder="1" applyAlignment="1" applyProtection="1">
      <alignment horizontal="center" vertical="center"/>
      <protection locked="0"/>
    </xf>
    <xf numFmtId="166" fontId="11" fillId="0" borderId="60" xfId="0" applyNumberFormat="1" applyFont="1" applyBorder="1" applyAlignment="1" applyProtection="1">
      <alignment horizontal="center" vertical="center"/>
      <protection locked="0"/>
    </xf>
    <xf numFmtId="166" fontId="11" fillId="0" borderId="53" xfId="0" applyNumberFormat="1" applyFont="1" applyBorder="1" applyAlignment="1" applyProtection="1">
      <alignment horizontal="center" vertical="center"/>
      <protection locked="0"/>
    </xf>
    <xf numFmtId="166" fontId="11" fillId="0" borderId="6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0" fillId="3" borderId="26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1" xfId="0" applyFont="1" applyFill="1" applyBorder="1" applyAlignment="1" applyProtection="1">
      <alignment horizontal="center" vertical="center"/>
      <protection locked="0"/>
    </xf>
    <xf numFmtId="0" fontId="20" fillId="3" borderId="24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19" fillId="5" borderId="29" xfId="2" applyNumberFormat="1" applyFont="1" applyFill="1" applyBorder="1" applyAlignment="1" applyProtection="1">
      <alignment horizontal="center" vertical="center"/>
    </xf>
    <xf numFmtId="164" fontId="19" fillId="5" borderId="30" xfId="2" applyNumberFormat="1" applyFont="1" applyFill="1" applyBorder="1" applyAlignment="1" applyProtection="1">
      <alignment horizontal="center" vertical="center"/>
    </xf>
    <xf numFmtId="164" fontId="19" fillId="5" borderId="32" xfId="2" applyNumberFormat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164" fontId="17" fillId="0" borderId="33" xfId="0" applyNumberFormat="1" applyFont="1" applyBorder="1" applyAlignment="1">
      <alignment horizontal="center" vertical="center"/>
    </xf>
    <xf numFmtId="164" fontId="17" fillId="0" borderId="35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center" vertical="center"/>
    </xf>
    <xf numFmtId="164" fontId="17" fillId="0" borderId="32" xfId="0" applyNumberFormat="1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90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6" fillId="4" borderId="36" xfId="1" applyFont="1" applyFill="1" applyBorder="1" applyAlignment="1" applyProtection="1">
      <alignment horizontal="center" vertical="center" wrapText="1"/>
    </xf>
    <xf numFmtId="0" fontId="6" fillId="4" borderId="37" xfId="1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/>
    </xf>
    <xf numFmtId="0" fontId="3" fillId="4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7"/>
    </xf>
    <xf numFmtId="0" fontId="4" fillId="0" borderId="4" xfId="0" applyFont="1" applyBorder="1" applyAlignment="1">
      <alignment horizontal="left" vertical="center" indent="7"/>
    </xf>
    <xf numFmtId="0" fontId="4" fillId="6" borderId="31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26" xfId="0" applyNumberFormat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13" fillId="4" borderId="36" xfId="1" applyFont="1" applyFill="1" applyBorder="1" applyAlignment="1">
      <alignment horizontal="center" vertical="center" wrapText="1"/>
    </xf>
    <xf numFmtId="0" fontId="13" fillId="4" borderId="37" xfId="1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/>
    </xf>
    <xf numFmtId="0" fontId="11" fillId="0" borderId="43" xfId="0" applyFont="1" applyBorder="1" applyAlignment="1">
      <alignment horizontal="center" vertical="center" textRotation="90"/>
    </xf>
    <xf numFmtId="0" fontId="11" fillId="0" borderId="44" xfId="0" applyFont="1" applyBorder="1" applyAlignment="1">
      <alignment horizontal="center" vertical="center" textRotation="90"/>
    </xf>
    <xf numFmtId="0" fontId="11" fillId="4" borderId="22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164" fontId="11" fillId="0" borderId="2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</cellXfs>
  <cellStyles count="3">
    <cellStyle name="Avertissement" xfId="2" builtinId="11"/>
    <cellStyle name="Calcul" xfId="1" builtinId="22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2032000</xdr:colOff>
      <xdr:row>0</xdr:row>
      <xdr:rowOff>127000</xdr:rowOff>
    </xdr:from>
    <xdr:ext cx="9175750" cy="205486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67000" y="127000"/>
          <a:ext cx="9175750" cy="2054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66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BULLETIN</a:t>
          </a:r>
          <a:r>
            <a:rPr lang="fr-FR" sz="66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D'INSCRIPTION</a:t>
          </a:r>
        </a:p>
        <a:p>
          <a:pPr algn="ctr"/>
          <a:r>
            <a:rPr lang="fr-FR" sz="66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2024</a:t>
          </a:r>
          <a:endParaRPr lang="fr-FR" sz="66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>
    <xdr:from>
      <xdr:col>4</xdr:col>
      <xdr:colOff>2514963</xdr:colOff>
      <xdr:row>6</xdr:row>
      <xdr:rowOff>109403</xdr:rowOff>
    </xdr:from>
    <xdr:to>
      <xdr:col>7</xdr:col>
      <xdr:colOff>295184</xdr:colOff>
      <xdr:row>12</xdr:row>
      <xdr:rowOff>101600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2436203" y="2303963"/>
          <a:ext cx="3479981" cy="21867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 u="sng"/>
            <a:t>Nous</a:t>
          </a:r>
          <a:r>
            <a:rPr lang="fr-FR" sz="1400" b="1" u="sng" baseline="0"/>
            <a:t> contacter:</a:t>
          </a:r>
        </a:p>
        <a:p>
          <a:pPr algn="ctr"/>
          <a:r>
            <a:rPr lang="fr-FR" sz="1400" baseline="0"/>
            <a:t>contact@beaujolhand.fr</a:t>
          </a:r>
        </a:p>
        <a:p>
          <a:pPr algn="ctr"/>
          <a:r>
            <a:rPr lang="fr-FR" sz="1400" baseline="0"/>
            <a:t>0767205471</a:t>
          </a:r>
        </a:p>
        <a:p>
          <a:pPr algn="ctr"/>
          <a:r>
            <a:rPr lang="fr-FR" sz="1400" baseline="0"/>
            <a:t>www.bvsh.fr</a:t>
          </a:r>
        </a:p>
        <a:p>
          <a:pPr algn="ctr"/>
          <a:endParaRPr lang="fr-FR" sz="1400" baseline="0"/>
        </a:p>
        <a:p>
          <a:pPr algn="ctr"/>
          <a:r>
            <a:rPr lang="fr-FR" sz="1400" baseline="0"/>
            <a:t>Beaujolais Val de Saône</a:t>
          </a:r>
        </a:p>
        <a:p>
          <a:pPr algn="ctr"/>
          <a:r>
            <a:rPr lang="fr-FR" sz="1400" baseline="0"/>
            <a:t>espace Catinot</a:t>
          </a:r>
        </a:p>
        <a:p>
          <a:pPr algn="ctr"/>
          <a:r>
            <a:rPr lang="fr-FR" sz="1400" baseline="0"/>
            <a:t>rue du beaujolais</a:t>
          </a:r>
        </a:p>
        <a:p>
          <a:pPr algn="ctr"/>
          <a:r>
            <a:rPr lang="fr-FR" sz="1400" baseline="0"/>
            <a:t>69220 Belleville en Beaujolais</a:t>
          </a:r>
        </a:p>
        <a:p>
          <a:pPr algn="ctr"/>
          <a:endParaRPr lang="fr-FR" sz="1400"/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1052407</xdr:colOff>
      <xdr:row>5</xdr:row>
      <xdr:rowOff>241830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2000" b="80500" l="7500" r="2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498" t="22961" r="77382" b="18750"/>
        <a:stretch/>
      </xdr:blipFill>
      <xdr:spPr>
        <a:xfrm>
          <a:off x="133350" y="0"/>
          <a:ext cx="1566757" cy="214683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304800</xdr:colOff>
      <xdr:row>62</xdr:row>
      <xdr:rowOff>328386</xdr:rowOff>
    </xdr:to>
    <xdr:sp macro="" textlink="">
      <xdr:nvSpPr>
        <xdr:cNvPr id="1026" name="AutoShape 2" descr="logo bvsh.png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23460075" y="935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1552120</xdr:colOff>
      <xdr:row>0</xdr:row>
      <xdr:rowOff>76200</xdr:rowOff>
    </xdr:from>
    <xdr:to>
      <xdr:col>6</xdr:col>
      <xdr:colOff>812800</xdr:colOff>
      <xdr:row>6</xdr:row>
      <xdr:rowOff>228600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692" r="17421" b="17692"/>
        <a:stretch/>
      </xdr:blipFill>
      <xdr:spPr>
        <a:xfrm>
          <a:off x="11432720" y="76200"/>
          <a:ext cx="3578680" cy="2286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outlinePr showOutlineSymbols="0"/>
  </sheetPr>
  <dimension ref="A1:H35"/>
  <sheetViews>
    <sheetView showGridLines="0" showRowColHeaders="0" showZeros="0" showOutlineSymbols="0" topLeftCell="A11" zoomScale="60" zoomScaleNormal="60" zoomScaleSheetLayoutView="70" workbookViewId="0">
      <selection activeCell="C52" sqref="C52:C54"/>
    </sheetView>
  </sheetViews>
  <sheetFormatPr baseColWidth="10" defaultColWidth="11.5546875" defaultRowHeight="18" x14ac:dyDescent="0.35"/>
  <cols>
    <col min="1" max="1" width="13.88671875" style="64" customWidth="1"/>
    <col min="2" max="2" width="17" style="64" customWidth="1"/>
    <col min="3" max="6" width="11.5546875" style="64"/>
    <col min="7" max="7" width="13.33203125" style="64" bestFit="1" customWidth="1"/>
    <col min="8" max="8" width="12" style="64" bestFit="1" customWidth="1"/>
    <col min="9" max="16384" width="11.5546875" style="64"/>
  </cols>
  <sheetData>
    <row r="1" spans="1:8" ht="17.399999999999999" customHeight="1" x14ac:dyDescent="0.35">
      <c r="A1" s="79" t="s">
        <v>53</v>
      </c>
      <c r="B1" s="79"/>
      <c r="C1" s="79"/>
      <c r="D1" s="79"/>
      <c r="E1" s="79"/>
      <c r="F1" s="79"/>
      <c r="G1" s="79"/>
    </row>
    <row r="2" spans="1:8" ht="13.95" customHeight="1" thickBot="1" x14ac:dyDescent="0.4">
      <c r="A2" s="79"/>
      <c r="B2" s="79"/>
      <c r="C2" s="79"/>
      <c r="D2" s="79"/>
      <c r="E2" s="79"/>
      <c r="F2" s="79"/>
      <c r="G2" s="79"/>
    </row>
    <row r="3" spans="1:8" x14ac:dyDescent="0.35">
      <c r="A3" s="80" t="s">
        <v>52</v>
      </c>
      <c r="B3" s="81"/>
      <c r="C3" s="81"/>
      <c r="D3" s="81"/>
      <c r="E3" s="81"/>
      <c r="F3" s="81"/>
      <c r="G3" s="81"/>
      <c r="H3" s="66"/>
    </row>
    <row r="4" spans="1:8" ht="262.2" customHeight="1" x14ac:dyDescent="0.35">
      <c r="A4" s="87" t="s">
        <v>82</v>
      </c>
      <c r="B4" s="88"/>
      <c r="C4" s="88"/>
      <c r="D4" s="88"/>
      <c r="E4" s="88"/>
      <c r="F4" s="88"/>
      <c r="G4" s="88"/>
      <c r="H4" s="89"/>
    </row>
    <row r="5" spans="1:8" ht="23.4" x14ac:dyDescent="0.35">
      <c r="A5" s="90" t="s">
        <v>70</v>
      </c>
      <c r="B5" s="91"/>
      <c r="C5" s="91"/>
      <c r="D5" s="91"/>
      <c r="E5" s="91"/>
      <c r="F5" s="91"/>
      <c r="G5" s="91"/>
      <c r="H5" s="92"/>
    </row>
    <row r="6" spans="1:8" ht="36.6" customHeight="1" thickBot="1" x14ac:dyDescent="0.4">
      <c r="A6" s="84" t="s">
        <v>68</v>
      </c>
      <c r="B6" s="85"/>
      <c r="C6" s="85"/>
      <c r="D6" s="85"/>
      <c r="E6" s="85"/>
      <c r="F6" s="85"/>
      <c r="G6" s="85"/>
      <c r="H6" s="86"/>
    </row>
    <row r="7" spans="1:8" x14ac:dyDescent="0.35">
      <c r="A7" s="80" t="s">
        <v>51</v>
      </c>
      <c r="B7" s="81"/>
      <c r="C7" s="81"/>
      <c r="D7" s="81"/>
      <c r="E7" s="81"/>
      <c r="F7" s="81"/>
      <c r="G7" s="81"/>
      <c r="H7" s="66"/>
    </row>
    <row r="8" spans="1:8" x14ac:dyDescent="0.35">
      <c r="A8" s="98" t="s">
        <v>56</v>
      </c>
      <c r="B8" s="99"/>
      <c r="C8" s="99"/>
      <c r="D8" s="99"/>
      <c r="E8" s="99"/>
      <c r="F8" s="99"/>
      <c r="G8" s="99"/>
      <c r="H8" s="68"/>
    </row>
    <row r="9" spans="1:8" x14ac:dyDescent="0.35">
      <c r="A9" s="82" t="s">
        <v>54</v>
      </c>
      <c r="B9" s="83"/>
      <c r="C9" s="83" t="s">
        <v>20</v>
      </c>
      <c r="D9" s="83"/>
      <c r="E9" s="83"/>
      <c r="F9" s="83"/>
      <c r="G9" s="83"/>
      <c r="H9" s="68"/>
    </row>
    <row r="10" spans="1:8" ht="67.95" customHeight="1" x14ac:dyDescent="0.35">
      <c r="A10" s="87" t="s">
        <v>72</v>
      </c>
      <c r="B10" s="88"/>
      <c r="C10" s="88"/>
      <c r="D10" s="88"/>
      <c r="E10" s="88"/>
      <c r="F10" s="88"/>
      <c r="G10" s="88"/>
      <c r="H10" s="89"/>
    </row>
    <row r="11" spans="1:8" x14ac:dyDescent="0.35">
      <c r="A11" s="82" t="s">
        <v>55</v>
      </c>
      <c r="B11" s="83"/>
      <c r="C11" s="83" t="s">
        <v>62</v>
      </c>
      <c r="D11" s="83"/>
      <c r="E11" s="83"/>
      <c r="F11" s="83"/>
      <c r="G11" s="83"/>
      <c r="H11" s="68"/>
    </row>
    <row r="12" spans="1:8" ht="46.95" customHeight="1" x14ac:dyDescent="0.35">
      <c r="A12" s="87" t="s">
        <v>67</v>
      </c>
      <c r="B12" s="88"/>
      <c r="C12" s="88"/>
      <c r="D12" s="88"/>
      <c r="E12" s="88"/>
      <c r="F12" s="88"/>
      <c r="G12" s="88"/>
      <c r="H12" s="89"/>
    </row>
    <row r="13" spans="1:8" ht="18.600000000000001" thickBot="1" x14ac:dyDescent="0.4">
      <c r="A13" s="100" t="s">
        <v>58</v>
      </c>
      <c r="B13" s="101"/>
      <c r="C13" s="101" t="s">
        <v>59</v>
      </c>
      <c r="D13" s="101"/>
      <c r="E13" s="101"/>
      <c r="F13" s="101"/>
      <c r="G13" s="101"/>
      <c r="H13" s="71"/>
    </row>
    <row r="14" spans="1:8" x14ac:dyDescent="0.35">
      <c r="A14" s="80" t="s">
        <v>57</v>
      </c>
      <c r="B14" s="81"/>
      <c r="C14" s="81"/>
      <c r="D14" s="81"/>
      <c r="E14" s="81"/>
      <c r="F14" s="81"/>
      <c r="G14" s="81"/>
      <c r="H14" s="66"/>
    </row>
    <row r="15" spans="1:8" ht="72.599999999999994" customHeight="1" x14ac:dyDescent="0.35">
      <c r="A15" s="95" t="s">
        <v>73</v>
      </c>
      <c r="B15" s="96"/>
      <c r="C15" s="96"/>
      <c r="D15" s="96"/>
      <c r="E15" s="96"/>
      <c r="F15" s="96"/>
      <c r="G15" s="96"/>
      <c r="H15" s="97"/>
    </row>
    <row r="16" spans="1:8" x14ac:dyDescent="0.35">
      <c r="A16" s="82" t="s">
        <v>65</v>
      </c>
      <c r="B16" s="83"/>
      <c r="C16" s="83"/>
      <c r="D16" s="83"/>
      <c r="E16" s="102" t="s">
        <v>61</v>
      </c>
      <c r="F16" s="102"/>
      <c r="G16" s="102"/>
      <c r="H16" s="103"/>
    </row>
    <row r="17" spans="1:8" x14ac:dyDescent="0.35">
      <c r="A17" s="67" t="s">
        <v>60</v>
      </c>
      <c r="H17" s="68"/>
    </row>
    <row r="18" spans="1:8" x14ac:dyDescent="0.35">
      <c r="A18" s="82" t="s">
        <v>71</v>
      </c>
      <c r="B18" s="83"/>
      <c r="C18" s="83"/>
      <c r="D18" s="83"/>
      <c r="E18" s="102" t="s">
        <v>64</v>
      </c>
      <c r="F18" s="102"/>
      <c r="G18" s="102"/>
      <c r="H18" s="103"/>
    </row>
    <row r="19" spans="1:8" x14ac:dyDescent="0.35">
      <c r="A19" s="93" t="s">
        <v>63</v>
      </c>
      <c r="B19" s="94"/>
      <c r="C19" s="94"/>
      <c r="D19" s="94"/>
      <c r="E19" s="94"/>
      <c r="F19" s="94"/>
      <c r="H19" s="68"/>
    </row>
    <row r="20" spans="1:8" ht="18.600000000000001" thickBot="1" x14ac:dyDescent="0.4">
      <c r="A20" s="69"/>
      <c r="B20" s="70"/>
      <c r="C20" s="70"/>
      <c r="D20" s="70"/>
      <c r="E20" s="70"/>
      <c r="F20" s="70"/>
      <c r="G20" s="70"/>
      <c r="H20" s="71"/>
    </row>
    <row r="21" spans="1:8" ht="18.600000000000001" thickBot="1" x14ac:dyDescent="0.4"/>
    <row r="22" spans="1:8" ht="18.600000000000001" thickBot="1" x14ac:dyDescent="0.4">
      <c r="A22" s="104" t="s">
        <v>81</v>
      </c>
      <c r="B22" s="105"/>
      <c r="C22" s="105"/>
      <c r="D22" s="105"/>
      <c r="E22" s="105"/>
      <c r="F22" s="106"/>
    </row>
    <row r="23" spans="1:8" s="72" customFormat="1" x14ac:dyDescent="0.3">
      <c r="A23" s="73" t="s">
        <v>74</v>
      </c>
      <c r="B23" s="74" t="s">
        <v>75</v>
      </c>
      <c r="C23" s="116" t="s">
        <v>76</v>
      </c>
      <c r="D23" s="114"/>
      <c r="E23" s="117"/>
      <c r="F23" s="75" t="s">
        <v>77</v>
      </c>
    </row>
    <row r="24" spans="1:8" s="72" customFormat="1" ht="18.600000000000001" thickBot="1" x14ac:dyDescent="0.35">
      <c r="A24" s="76">
        <v>17806</v>
      </c>
      <c r="B24" s="77">
        <v>231</v>
      </c>
      <c r="C24" s="118">
        <v>84322059000</v>
      </c>
      <c r="D24" s="119"/>
      <c r="E24" s="120"/>
      <c r="F24" s="78">
        <v>83</v>
      </c>
    </row>
    <row r="25" spans="1:8" s="72" customFormat="1" x14ac:dyDescent="0.3">
      <c r="A25" s="107" t="s">
        <v>78</v>
      </c>
      <c r="B25" s="108"/>
      <c r="C25" s="108"/>
      <c r="D25" s="108"/>
      <c r="E25" s="108"/>
      <c r="F25" s="109"/>
    </row>
    <row r="26" spans="1:8" s="72" customFormat="1" ht="16.2" customHeight="1" thickBot="1" x14ac:dyDescent="0.35">
      <c r="A26" s="110" t="s">
        <v>80</v>
      </c>
      <c r="B26" s="111"/>
      <c r="C26" s="111"/>
      <c r="D26" s="111"/>
      <c r="E26" s="111"/>
      <c r="F26" s="112"/>
    </row>
    <row r="27" spans="1:8" s="72" customFormat="1" ht="14.4" customHeight="1" x14ac:dyDescent="0.3">
      <c r="A27" s="113" t="s">
        <v>79</v>
      </c>
      <c r="B27" s="114"/>
      <c r="C27" s="114"/>
      <c r="D27" s="114"/>
      <c r="E27" s="114"/>
      <c r="F27" s="115"/>
    </row>
    <row r="28" spans="1:8" s="72" customFormat="1" ht="18.600000000000001" thickBot="1" x14ac:dyDescent="0.35">
      <c r="A28" s="110" t="s">
        <v>83</v>
      </c>
      <c r="B28" s="111"/>
      <c r="C28" s="111"/>
      <c r="D28" s="111"/>
      <c r="E28" s="111"/>
      <c r="F28" s="112"/>
    </row>
    <row r="29" spans="1:8" s="72" customFormat="1" x14ac:dyDescent="0.3"/>
    <row r="31" spans="1:8" x14ac:dyDescent="0.35">
      <c r="A31" s="65"/>
    </row>
    <row r="32" spans="1:8" x14ac:dyDescent="0.35">
      <c r="A32" s="65"/>
    </row>
    <row r="33" spans="1:1" ht="60.6" customHeight="1" x14ac:dyDescent="0.35"/>
    <row r="34" spans="1:1" ht="14.4" customHeight="1" x14ac:dyDescent="0.35">
      <c r="A34" s="65"/>
    </row>
    <row r="35" spans="1:1" x14ac:dyDescent="0.35">
      <c r="A35" s="65"/>
    </row>
  </sheetData>
  <customSheetViews>
    <customSheetView guid="{6F27EF47-9824-4429-8A17-1F5DEC6DF5C2}"/>
  </customSheetViews>
  <mergeCells count="29">
    <mergeCell ref="A22:F22"/>
    <mergeCell ref="A25:F25"/>
    <mergeCell ref="A26:F26"/>
    <mergeCell ref="A28:F28"/>
    <mergeCell ref="A27:F27"/>
    <mergeCell ref="C23:E23"/>
    <mergeCell ref="C24:E24"/>
    <mergeCell ref="A19:F19"/>
    <mergeCell ref="A15:H15"/>
    <mergeCell ref="A7:G7"/>
    <mergeCell ref="A8:G8"/>
    <mergeCell ref="A11:B11"/>
    <mergeCell ref="C11:G11"/>
    <mergeCell ref="A14:G14"/>
    <mergeCell ref="A13:B13"/>
    <mergeCell ref="C13:G13"/>
    <mergeCell ref="A10:H10"/>
    <mergeCell ref="A16:D16"/>
    <mergeCell ref="A18:D18"/>
    <mergeCell ref="E16:H16"/>
    <mergeCell ref="E18:H18"/>
    <mergeCell ref="A12:H12"/>
    <mergeCell ref="A1:G2"/>
    <mergeCell ref="A3:G3"/>
    <mergeCell ref="A9:B9"/>
    <mergeCell ref="C9:G9"/>
    <mergeCell ref="A6:H6"/>
    <mergeCell ref="A4:H4"/>
    <mergeCell ref="A5:H5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&amp;LBeaujolhand 2024&amp;CNotice inscription
&amp;RPage &amp;P sur &amp;N</oddFooter>
  </headerFooter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outlinePr showOutlineSymbols="0"/>
  </sheetPr>
  <dimension ref="A1:T80"/>
  <sheetViews>
    <sheetView showGridLines="0" showRowColHeaders="0" tabSelected="1" view="pageBreakPreview" topLeftCell="A20" zoomScale="30" zoomScaleNormal="60" zoomScaleSheetLayoutView="30" workbookViewId="0">
      <selection activeCell="D45" sqref="D45:E45"/>
    </sheetView>
  </sheetViews>
  <sheetFormatPr baseColWidth="10" defaultColWidth="25" defaultRowHeight="28.8" x14ac:dyDescent="0.3"/>
  <cols>
    <col min="1" max="1" width="9.33203125" style="34" customWidth="1"/>
    <col min="2" max="2" width="64.5546875" style="34" bestFit="1" customWidth="1"/>
    <col min="3" max="3" width="33.6640625" style="34" bestFit="1" customWidth="1"/>
    <col min="4" max="4" width="36.6640625" style="34" customWidth="1"/>
    <col min="5" max="5" width="39" style="34" customWidth="1"/>
    <col min="6" max="6" width="24.33203125" style="34" customWidth="1"/>
    <col min="7" max="7" width="19.6640625" style="34" customWidth="1"/>
    <col min="8" max="9" width="19.6640625" style="7" customWidth="1"/>
    <col min="10" max="15" width="19.6640625" style="34" customWidth="1"/>
    <col min="16" max="16384" width="25" style="34"/>
  </cols>
  <sheetData>
    <row r="1" spans="1:15" x14ac:dyDescent="0.3">
      <c r="H1"/>
      <c r="I1"/>
      <c r="J1"/>
      <c r="K1"/>
      <c r="L1"/>
      <c r="M1"/>
      <c r="N1"/>
      <c r="O1"/>
    </row>
    <row r="2" spans="1:15" x14ac:dyDescent="0.3">
      <c r="H2"/>
      <c r="I2"/>
      <c r="J2"/>
      <c r="K2"/>
      <c r="L2"/>
      <c r="M2"/>
      <c r="N2"/>
      <c r="O2"/>
    </row>
    <row r="3" spans="1:15" x14ac:dyDescent="0.3">
      <c r="H3"/>
      <c r="I3"/>
      <c r="J3"/>
      <c r="K3"/>
      <c r="L3"/>
      <c r="M3"/>
      <c r="N3"/>
      <c r="O3"/>
    </row>
    <row r="4" spans="1:15" x14ac:dyDescent="0.3">
      <c r="H4"/>
      <c r="I4"/>
      <c r="J4"/>
      <c r="K4"/>
      <c r="L4"/>
      <c r="M4"/>
      <c r="N4"/>
      <c r="O4"/>
    </row>
    <row r="5" spans="1:15" x14ac:dyDescent="0.3">
      <c r="H5"/>
      <c r="I5"/>
      <c r="J5"/>
      <c r="K5"/>
      <c r="L5"/>
      <c r="M5"/>
      <c r="N5"/>
      <c r="O5"/>
    </row>
    <row r="6" spans="1:15" x14ac:dyDescent="0.3">
      <c r="H6"/>
      <c r="I6"/>
      <c r="J6"/>
      <c r="K6"/>
      <c r="L6"/>
      <c r="M6"/>
      <c r="N6"/>
      <c r="O6"/>
    </row>
    <row r="7" spans="1:15" x14ac:dyDescent="0.3">
      <c r="H7"/>
      <c r="I7"/>
      <c r="J7"/>
      <c r="K7"/>
      <c r="L7"/>
      <c r="M7"/>
      <c r="N7"/>
      <c r="O7"/>
    </row>
    <row r="8" spans="1:15" x14ac:dyDescent="0.3">
      <c r="B8" s="155" t="s">
        <v>13</v>
      </c>
      <c r="C8" s="155"/>
      <c r="D8" s="155"/>
      <c r="E8" s="155"/>
      <c r="F8" s="155"/>
      <c r="G8" s="155"/>
      <c r="H8"/>
      <c r="I8"/>
      <c r="J8"/>
      <c r="K8"/>
      <c r="L8"/>
      <c r="M8"/>
      <c r="N8"/>
      <c r="O8"/>
    </row>
    <row r="9" spans="1:15" x14ac:dyDescent="0.3">
      <c r="B9" s="35" t="s">
        <v>40</v>
      </c>
      <c r="C9" s="123"/>
      <c r="D9" s="123"/>
      <c r="E9" s="123"/>
      <c r="H9"/>
      <c r="I9"/>
      <c r="J9"/>
      <c r="K9"/>
      <c r="L9"/>
      <c r="M9"/>
      <c r="N9"/>
      <c r="O9"/>
    </row>
    <row r="10" spans="1:15" x14ac:dyDescent="0.3">
      <c r="B10" s="35" t="s">
        <v>7</v>
      </c>
      <c r="C10" s="123"/>
      <c r="D10" s="123"/>
      <c r="E10" s="123"/>
      <c r="H10"/>
      <c r="I10"/>
      <c r="J10"/>
      <c r="K10"/>
      <c r="L10"/>
      <c r="M10"/>
      <c r="N10"/>
      <c r="O10"/>
    </row>
    <row r="11" spans="1:15" x14ac:dyDescent="0.3">
      <c r="B11" s="35" t="s">
        <v>9</v>
      </c>
      <c r="C11" s="123"/>
      <c r="D11" s="123"/>
      <c r="E11" s="123"/>
      <c r="H11"/>
      <c r="I11"/>
      <c r="J11"/>
      <c r="K11"/>
      <c r="L11"/>
      <c r="M11"/>
      <c r="N11"/>
      <c r="O11"/>
    </row>
    <row r="12" spans="1:15" x14ac:dyDescent="0.3">
      <c r="B12" s="35" t="s">
        <v>8</v>
      </c>
      <c r="C12" s="123"/>
      <c r="D12" s="123"/>
      <c r="E12" s="123"/>
      <c r="H12"/>
      <c r="I12"/>
      <c r="J12"/>
      <c r="K12"/>
      <c r="L12"/>
      <c r="M12"/>
      <c r="N12"/>
      <c r="O12"/>
    </row>
    <row r="13" spans="1:15" ht="29.4" thickBot="1" x14ac:dyDescent="0.35">
      <c r="H13"/>
      <c r="I13"/>
      <c r="J13"/>
      <c r="K13"/>
      <c r="L13"/>
      <c r="M13"/>
      <c r="N13"/>
      <c r="O13"/>
    </row>
    <row r="14" spans="1:15" ht="29.4" thickBot="1" x14ac:dyDescent="0.35">
      <c r="A14" s="36"/>
      <c r="B14" s="37"/>
      <c r="C14" s="37"/>
      <c r="D14" s="37"/>
      <c r="E14" s="37"/>
      <c r="F14" s="37"/>
      <c r="G14" s="38"/>
      <c r="H14"/>
      <c r="I14"/>
      <c r="J14"/>
      <c r="K14"/>
      <c r="L14"/>
      <c r="M14"/>
      <c r="N14"/>
      <c r="O14"/>
    </row>
    <row r="15" spans="1:15" ht="23.4" customHeight="1" x14ac:dyDescent="0.3">
      <c r="A15" s="172" t="s">
        <v>14</v>
      </c>
      <c r="B15" s="39" t="s">
        <v>2</v>
      </c>
      <c r="C15" s="40" t="s">
        <v>1</v>
      </c>
      <c r="D15" s="40" t="s">
        <v>6</v>
      </c>
      <c r="E15" s="41" t="s">
        <v>0</v>
      </c>
      <c r="G15" s="42"/>
      <c r="H15"/>
      <c r="I15"/>
      <c r="J15"/>
      <c r="K15"/>
      <c r="L15"/>
      <c r="M15"/>
      <c r="N15"/>
      <c r="O15"/>
    </row>
    <row r="16" spans="1:15" ht="34.950000000000003" customHeight="1" x14ac:dyDescent="0.3">
      <c r="A16" s="172"/>
      <c r="B16" s="43" t="s">
        <v>39</v>
      </c>
      <c r="C16" s="6"/>
      <c r="D16" s="44">
        <f>IFERROR(VLOOKUP(B16,tabcatégorie,2,FALSE),"")</f>
        <v>70</v>
      </c>
      <c r="E16" s="45">
        <f>IFERROR(C16*Données!C3,"")</f>
        <v>0</v>
      </c>
      <c r="G16" s="42"/>
      <c r="H16"/>
      <c r="I16"/>
      <c r="J16"/>
      <c r="K16"/>
      <c r="L16"/>
      <c r="M16"/>
      <c r="N16"/>
      <c r="O16"/>
    </row>
    <row r="17" spans="1:15" ht="34.950000000000003" customHeight="1" x14ac:dyDescent="0.3">
      <c r="A17" s="172"/>
      <c r="B17" s="43" t="s">
        <v>37</v>
      </c>
      <c r="C17" s="6"/>
      <c r="D17" s="44">
        <f>IFERROR(VLOOKUP(B18,tabcatégorie,2,FALSE),"")</f>
        <v>70</v>
      </c>
      <c r="E17" s="45">
        <f>IFERROR(C17*Données!C4,"")</f>
        <v>0</v>
      </c>
      <c r="F17" s="9"/>
      <c r="G17" s="46"/>
      <c r="H17"/>
      <c r="I17"/>
      <c r="J17"/>
      <c r="K17"/>
      <c r="L17"/>
      <c r="M17"/>
      <c r="N17"/>
      <c r="O17"/>
    </row>
    <row r="18" spans="1:15" ht="34.950000000000003" customHeight="1" x14ac:dyDescent="0.3">
      <c r="A18" s="172"/>
      <c r="B18" s="43" t="s">
        <v>38</v>
      </c>
      <c r="C18" s="6"/>
      <c r="D18" s="44">
        <f>IFERROR(VLOOKUP(B17,tabcatégorie,2,FALSE),"")</f>
        <v>70</v>
      </c>
      <c r="E18" s="45">
        <f>IFERROR(C18*Données!C5,"")</f>
        <v>0</v>
      </c>
      <c r="F18" s="9"/>
      <c r="G18" s="46"/>
      <c r="H18"/>
      <c r="I18"/>
      <c r="J18"/>
      <c r="K18"/>
      <c r="L18"/>
      <c r="M18"/>
      <c r="N18"/>
      <c r="O18"/>
    </row>
    <row r="19" spans="1:15" ht="34.950000000000003" customHeight="1" x14ac:dyDescent="0.3">
      <c r="A19" s="172"/>
      <c r="B19" s="43" t="s">
        <v>36</v>
      </c>
      <c r="C19" s="6"/>
      <c r="D19" s="44">
        <f t="shared" ref="D19:D27" si="0">IFERROR(VLOOKUP(B19,tabcatégorie,2,FALSE),"")</f>
        <v>80</v>
      </c>
      <c r="E19" s="45">
        <f>IFERROR(C19*Données!C6,"")</f>
        <v>0</v>
      </c>
      <c r="F19" s="9"/>
      <c r="G19" s="46"/>
      <c r="H19"/>
      <c r="I19"/>
      <c r="J19"/>
      <c r="K19"/>
      <c r="L19"/>
      <c r="M19"/>
      <c r="N19"/>
      <c r="O19"/>
    </row>
    <row r="20" spans="1:15" ht="34.950000000000003" customHeight="1" x14ac:dyDescent="0.3">
      <c r="A20" s="172"/>
      <c r="B20" s="43" t="s">
        <v>35</v>
      </c>
      <c r="C20" s="6"/>
      <c r="D20" s="44">
        <f t="shared" si="0"/>
        <v>80</v>
      </c>
      <c r="E20" s="45">
        <f>IFERROR(C20*Données!C7,"")</f>
        <v>0</v>
      </c>
      <c r="F20" s="9"/>
      <c r="G20" s="46"/>
      <c r="H20"/>
      <c r="I20"/>
      <c r="J20"/>
      <c r="K20"/>
      <c r="L20"/>
      <c r="M20"/>
      <c r="N20"/>
      <c r="O20"/>
    </row>
    <row r="21" spans="1:15" ht="34.950000000000003" customHeight="1" x14ac:dyDescent="0.3">
      <c r="A21" s="172"/>
      <c r="B21" s="43" t="s">
        <v>34</v>
      </c>
      <c r="C21" s="6"/>
      <c r="D21" s="44">
        <f t="shared" si="0"/>
        <v>80</v>
      </c>
      <c r="E21" s="45">
        <f>IFERROR(C21*Données!C8,"")</f>
        <v>0</v>
      </c>
      <c r="F21" s="9"/>
      <c r="G21" s="46"/>
      <c r="H21"/>
      <c r="I21"/>
      <c r="J21"/>
      <c r="K21"/>
      <c r="L21"/>
      <c r="M21"/>
      <c r="N21"/>
      <c r="O21"/>
    </row>
    <row r="22" spans="1:15" ht="34.950000000000003" customHeight="1" x14ac:dyDescent="0.3">
      <c r="A22" s="172"/>
      <c r="B22" s="43" t="s">
        <v>33</v>
      </c>
      <c r="C22" s="6"/>
      <c r="D22" s="44">
        <f t="shared" si="0"/>
        <v>80</v>
      </c>
      <c r="E22" s="45">
        <f>IFERROR(C22*Données!C9,"")</f>
        <v>0</v>
      </c>
      <c r="F22" s="9"/>
      <c r="G22" s="46"/>
      <c r="H22"/>
      <c r="I22"/>
      <c r="J22"/>
      <c r="K22"/>
      <c r="L22"/>
      <c r="M22"/>
      <c r="N22"/>
      <c r="O22"/>
    </row>
    <row r="23" spans="1:15" ht="34.950000000000003" customHeight="1" x14ac:dyDescent="0.3">
      <c r="A23" s="172"/>
      <c r="B23" s="43" t="s">
        <v>31</v>
      </c>
      <c r="C23" s="6"/>
      <c r="D23" s="44">
        <f t="shared" si="0"/>
        <v>90</v>
      </c>
      <c r="E23" s="45">
        <f>IFERROR(C23*Données!C10,"")</f>
        <v>0</v>
      </c>
      <c r="F23" s="9"/>
      <c r="G23" s="46"/>
      <c r="H23"/>
      <c r="I23"/>
      <c r="J23"/>
      <c r="K23"/>
      <c r="L23"/>
      <c r="M23"/>
      <c r="N23"/>
      <c r="O23"/>
    </row>
    <row r="24" spans="1:15" ht="34.950000000000003" customHeight="1" x14ac:dyDescent="0.3">
      <c r="A24" s="172"/>
      <c r="B24" s="43" t="s">
        <v>32</v>
      </c>
      <c r="C24" s="6"/>
      <c r="D24" s="44">
        <f t="shared" si="0"/>
        <v>90</v>
      </c>
      <c r="E24" s="45">
        <f>IFERROR(C24*Données!C11,"")</f>
        <v>0</v>
      </c>
      <c r="F24" s="9"/>
      <c r="G24" s="46"/>
      <c r="H24"/>
      <c r="I24"/>
      <c r="J24"/>
      <c r="K24"/>
      <c r="L24"/>
      <c r="M24"/>
      <c r="N24"/>
      <c r="O24"/>
    </row>
    <row r="25" spans="1:15" ht="34.950000000000003" customHeight="1" x14ac:dyDescent="0.3">
      <c r="A25" s="172"/>
      <c r="B25" s="47" t="s">
        <v>4</v>
      </c>
      <c r="C25" s="6"/>
      <c r="D25" s="44">
        <f t="shared" si="0"/>
        <v>90</v>
      </c>
      <c r="E25" s="45">
        <f>IFERROR(C25*Données!C12,"")</f>
        <v>0</v>
      </c>
      <c r="F25" s="9"/>
      <c r="G25" s="46"/>
      <c r="H25"/>
      <c r="I25"/>
      <c r="J25"/>
      <c r="K25"/>
      <c r="L25"/>
      <c r="M25"/>
      <c r="N25"/>
      <c r="O25"/>
    </row>
    <row r="26" spans="1:15" ht="34.950000000000003" customHeight="1" x14ac:dyDescent="0.3">
      <c r="A26" s="172"/>
      <c r="B26" s="47" t="s">
        <v>3</v>
      </c>
      <c r="C26" s="6"/>
      <c r="D26" s="44">
        <f t="shared" si="0"/>
        <v>90</v>
      </c>
      <c r="E26" s="45">
        <f>IFERROR(C26*Données!C13,"")</f>
        <v>0</v>
      </c>
      <c r="F26" s="9"/>
      <c r="G26" s="46"/>
      <c r="H26"/>
      <c r="I26"/>
      <c r="J26"/>
      <c r="K26"/>
      <c r="L26"/>
      <c r="M26"/>
      <c r="N26"/>
      <c r="O26"/>
    </row>
    <row r="27" spans="1:15" ht="34.950000000000003" customHeight="1" x14ac:dyDescent="0.3">
      <c r="A27" s="172"/>
      <c r="B27" s="47" t="s">
        <v>29</v>
      </c>
      <c r="C27" s="6"/>
      <c r="D27" s="44">
        <f t="shared" si="0"/>
        <v>90</v>
      </c>
      <c r="E27" s="45">
        <f>IFERROR(C27*Données!C14,"")</f>
        <v>0</v>
      </c>
      <c r="F27" s="9"/>
      <c r="G27" s="46"/>
      <c r="H27"/>
      <c r="I27"/>
      <c r="J27"/>
      <c r="K27"/>
      <c r="L27"/>
      <c r="M27"/>
      <c r="N27"/>
      <c r="O27"/>
    </row>
    <row r="28" spans="1:15" ht="29.4" customHeight="1" thickBot="1" x14ac:dyDescent="0.35">
      <c r="A28" s="172"/>
      <c r="B28" s="48" t="s">
        <v>5</v>
      </c>
      <c r="C28" s="49">
        <f>SUM(C16:C27)</f>
        <v>0</v>
      </c>
      <c r="D28" s="50"/>
      <c r="E28" s="51">
        <f>IFERROR(SUM(E16:E27),"")</f>
        <v>0</v>
      </c>
      <c r="F28" s="9"/>
      <c r="G28" s="46"/>
      <c r="H28"/>
      <c r="I28"/>
      <c r="J28"/>
      <c r="K28"/>
      <c r="L28"/>
      <c r="M28"/>
      <c r="N28"/>
      <c r="O28"/>
    </row>
    <row r="29" spans="1:15" customFormat="1" ht="26.4" customHeight="1" thickBot="1" x14ac:dyDescent="0.35">
      <c r="A29" s="52"/>
      <c r="F29" s="9"/>
      <c r="G29" s="46"/>
    </row>
    <row r="30" spans="1:15" customFormat="1" ht="46.2" customHeight="1" thickBot="1" x14ac:dyDescent="0.35">
      <c r="A30" s="52"/>
      <c r="B30" s="173" t="s">
        <v>66</v>
      </c>
      <c r="C30" s="174"/>
      <c r="D30" s="174"/>
      <c r="E30" s="53">
        <f>IFERROR(Données!D21,"")</f>
        <v>0</v>
      </c>
      <c r="F30" s="9"/>
      <c r="G30" s="46"/>
    </row>
    <row r="31" spans="1:15" customFormat="1" ht="24" customHeight="1" thickBot="1" x14ac:dyDescent="0.35">
      <c r="A31" s="52"/>
      <c r="B31" s="34"/>
      <c r="F31" s="9"/>
      <c r="G31" s="46"/>
    </row>
    <row r="32" spans="1:15" customFormat="1" ht="46.2" customHeight="1" thickBot="1" x14ac:dyDescent="0.35">
      <c r="A32" s="52"/>
      <c r="B32" s="175" t="s">
        <v>28</v>
      </c>
      <c r="C32" s="176"/>
      <c r="D32" s="176"/>
      <c r="E32" s="54">
        <f>Données!E24</f>
        <v>0</v>
      </c>
      <c r="F32" s="9"/>
      <c r="G32" s="46"/>
    </row>
    <row r="33" spans="1:20" customFormat="1" ht="32.4" customHeight="1" thickBot="1" x14ac:dyDescent="0.35">
      <c r="A33" s="55"/>
      <c r="B33" s="56"/>
      <c r="C33" s="56"/>
      <c r="D33" s="56"/>
      <c r="E33" s="56"/>
      <c r="F33" s="56"/>
      <c r="G33" s="57"/>
    </row>
    <row r="34" spans="1:20" ht="29.4" thickBot="1" x14ac:dyDescent="0.35">
      <c r="A34" s="58"/>
      <c r="H34"/>
      <c r="I34"/>
      <c r="J34"/>
      <c r="K34"/>
      <c r="L34"/>
      <c r="M34"/>
      <c r="N34"/>
      <c r="O34"/>
    </row>
    <row r="35" spans="1:20" ht="42" customHeight="1" x14ac:dyDescent="0.3">
      <c r="A35" s="182" t="s">
        <v>15</v>
      </c>
      <c r="B35" s="129" t="s">
        <v>16</v>
      </c>
      <c r="C35" s="148"/>
      <c r="D35" s="177" t="s">
        <v>19</v>
      </c>
      <c r="E35" s="178"/>
      <c r="F35" s="156" t="s">
        <v>23</v>
      </c>
      <c r="G35" s="157"/>
      <c r="H35"/>
      <c r="I35"/>
      <c r="J35"/>
      <c r="K35"/>
      <c r="L35"/>
      <c r="M35"/>
      <c r="N35"/>
      <c r="O35"/>
    </row>
    <row r="36" spans="1:20" ht="42" customHeight="1" x14ac:dyDescent="0.3">
      <c r="A36" s="183"/>
      <c r="B36" s="185"/>
      <c r="C36" s="186"/>
      <c r="D36" s="59" t="s">
        <v>17</v>
      </c>
      <c r="E36" s="59" t="s">
        <v>18</v>
      </c>
      <c r="F36" s="158"/>
      <c r="G36" s="159"/>
      <c r="H36"/>
      <c r="I36"/>
      <c r="J36"/>
      <c r="K36"/>
      <c r="L36"/>
      <c r="M36"/>
      <c r="N36"/>
      <c r="O36"/>
    </row>
    <row r="37" spans="1:20" ht="34.950000000000003" customHeight="1" x14ac:dyDescent="0.3">
      <c r="A37" s="183"/>
      <c r="B37" s="187" t="s">
        <v>43</v>
      </c>
      <c r="C37" s="188"/>
      <c r="D37" s="8"/>
      <c r="E37" s="8"/>
      <c r="F37" s="160">
        <f>IFERROR(Données!I29,"")</f>
        <v>0</v>
      </c>
      <c r="G37" s="161"/>
      <c r="H37"/>
      <c r="I37"/>
      <c r="J37"/>
      <c r="K37"/>
      <c r="L37"/>
      <c r="M37"/>
      <c r="N37"/>
      <c r="O37"/>
    </row>
    <row r="38" spans="1:20" ht="34.950000000000003" customHeight="1" x14ac:dyDescent="0.3">
      <c r="A38" s="183"/>
      <c r="B38" s="60" t="s">
        <v>44</v>
      </c>
      <c r="C38" s="61"/>
      <c r="D38" s="8"/>
      <c r="E38" s="8"/>
      <c r="F38" s="162"/>
      <c r="G38" s="163"/>
      <c r="H38"/>
      <c r="I38"/>
      <c r="J38"/>
      <c r="K38"/>
      <c r="L38"/>
      <c r="M38"/>
      <c r="N38"/>
      <c r="O38"/>
    </row>
    <row r="39" spans="1:20" ht="34.950000000000003" customHeight="1" thickBot="1" x14ac:dyDescent="0.35">
      <c r="A39" s="183"/>
      <c r="B39" s="189" t="s">
        <v>45</v>
      </c>
      <c r="C39" s="190"/>
      <c r="D39" s="190"/>
      <c r="E39" s="191"/>
      <c r="F39" s="164"/>
      <c r="G39" s="165"/>
      <c r="H39"/>
      <c r="I39"/>
      <c r="J39"/>
      <c r="K39"/>
      <c r="L39"/>
      <c r="M39"/>
      <c r="N39"/>
      <c r="O39"/>
      <c r="R39"/>
      <c r="S39"/>
      <c r="T39"/>
    </row>
    <row r="40" spans="1:20" ht="21" customHeight="1" thickBot="1" x14ac:dyDescent="0.35">
      <c r="A40" s="183"/>
      <c r="B40" s="12"/>
      <c r="C40" s="12"/>
      <c r="D40" s="62"/>
      <c r="E40" s="62"/>
      <c r="F40" s="14"/>
      <c r="G40" s="15"/>
      <c r="H40"/>
      <c r="I40"/>
      <c r="J40"/>
      <c r="K40"/>
      <c r="L40"/>
      <c r="M40"/>
      <c r="N40"/>
      <c r="O40"/>
      <c r="R40"/>
      <c r="S40"/>
      <c r="T40"/>
    </row>
    <row r="41" spans="1:20" ht="21" customHeight="1" thickTop="1" thickBot="1" x14ac:dyDescent="0.35">
      <c r="A41" s="183"/>
      <c r="B41" s="11"/>
      <c r="C41" s="11"/>
      <c r="D41" s="11"/>
      <c r="E41" s="11"/>
      <c r="F41" s="11"/>
      <c r="G41" s="16"/>
      <c r="H41"/>
      <c r="I41"/>
      <c r="J41"/>
      <c r="K41"/>
      <c r="L41"/>
      <c r="M41"/>
      <c r="N41"/>
      <c r="O41"/>
      <c r="R41"/>
      <c r="S41"/>
      <c r="T41"/>
    </row>
    <row r="42" spans="1:20" ht="42" customHeight="1" x14ac:dyDescent="0.3">
      <c r="A42" s="183"/>
      <c r="B42" s="178" t="s">
        <v>21</v>
      </c>
      <c r="C42" s="180"/>
      <c r="D42" s="124" t="s">
        <v>19</v>
      </c>
      <c r="E42" s="124"/>
      <c r="F42" s="124" t="s">
        <v>41</v>
      </c>
      <c r="G42" s="125"/>
      <c r="H42"/>
      <c r="I42"/>
      <c r="J42"/>
      <c r="K42"/>
      <c r="L42"/>
      <c r="M42"/>
      <c r="N42"/>
      <c r="O42"/>
      <c r="R42"/>
      <c r="S42"/>
      <c r="T42"/>
    </row>
    <row r="43" spans="1:20" ht="42" customHeight="1" x14ac:dyDescent="0.3">
      <c r="A43" s="183"/>
      <c r="B43" s="181"/>
      <c r="C43" s="179"/>
      <c r="D43" s="179" t="s">
        <v>46</v>
      </c>
      <c r="E43" s="179"/>
      <c r="F43" s="126"/>
      <c r="G43" s="127"/>
      <c r="H43"/>
      <c r="I43"/>
      <c r="J43"/>
      <c r="K43"/>
      <c r="L43"/>
      <c r="M43"/>
      <c r="N43"/>
      <c r="O43"/>
      <c r="R43"/>
      <c r="S43"/>
      <c r="T43"/>
    </row>
    <row r="44" spans="1:20" ht="34.950000000000003" customHeight="1" x14ac:dyDescent="0.3">
      <c r="A44" s="183"/>
      <c r="B44" s="168" t="s">
        <v>22</v>
      </c>
      <c r="C44" s="169"/>
      <c r="D44" s="166"/>
      <c r="E44" s="166"/>
      <c r="F44" s="151">
        <f>IFERROR(Données!H47,"")</f>
        <v>0</v>
      </c>
      <c r="G44" s="152"/>
      <c r="H44"/>
      <c r="I44"/>
      <c r="J44"/>
      <c r="K44"/>
      <c r="L44"/>
      <c r="M44"/>
      <c r="N44"/>
      <c r="O44"/>
      <c r="R44"/>
      <c r="S44"/>
      <c r="T44"/>
    </row>
    <row r="45" spans="1:20" ht="34.950000000000003" customHeight="1" thickBot="1" x14ac:dyDescent="0.35">
      <c r="A45" s="183"/>
      <c r="B45" s="170" t="s">
        <v>26</v>
      </c>
      <c r="C45" s="171"/>
      <c r="D45" s="167"/>
      <c r="E45" s="167"/>
      <c r="F45" s="153"/>
      <c r="G45" s="154"/>
      <c r="H45"/>
      <c r="I45"/>
      <c r="J45"/>
      <c r="K45"/>
      <c r="L45"/>
      <c r="M45"/>
      <c r="N45"/>
      <c r="O45"/>
      <c r="R45"/>
      <c r="S45"/>
      <c r="T45"/>
    </row>
    <row r="46" spans="1:20" ht="21" customHeight="1" thickBot="1" x14ac:dyDescent="0.35">
      <c r="A46" s="183"/>
      <c r="B46" s="12"/>
      <c r="C46" s="12"/>
      <c r="D46" s="62"/>
      <c r="E46" s="62"/>
      <c r="F46" s="14"/>
      <c r="G46" s="63"/>
      <c r="H46"/>
      <c r="I46"/>
      <c r="J46"/>
      <c r="K46"/>
      <c r="L46"/>
      <c r="M46"/>
      <c r="N46"/>
      <c r="O46"/>
      <c r="R46"/>
      <c r="S46"/>
      <c r="T46"/>
    </row>
    <row r="47" spans="1:20" ht="21" customHeight="1" thickTop="1" thickBot="1" x14ac:dyDescent="0.35">
      <c r="A47" s="183"/>
      <c r="B47" s="11"/>
      <c r="C47" s="11"/>
      <c r="D47" s="11"/>
      <c r="E47" s="11"/>
      <c r="F47" s="11"/>
      <c r="G47" s="16"/>
      <c r="H47"/>
      <c r="I47"/>
      <c r="J47"/>
      <c r="K47"/>
      <c r="L47"/>
      <c r="M47"/>
      <c r="N47"/>
      <c r="O47"/>
      <c r="R47"/>
      <c r="S47"/>
      <c r="T47"/>
    </row>
    <row r="48" spans="1:20" ht="52.2" customHeight="1" x14ac:dyDescent="0.3">
      <c r="A48" s="183"/>
      <c r="B48" s="192" t="s">
        <v>42</v>
      </c>
      <c r="C48" s="148"/>
      <c r="D48" s="147" t="s">
        <v>27</v>
      </c>
      <c r="E48" s="148"/>
      <c r="F48" s="149" t="s">
        <v>24</v>
      </c>
      <c r="G48" s="150"/>
      <c r="H48"/>
      <c r="I48"/>
      <c r="J48"/>
      <c r="K48"/>
      <c r="L48"/>
      <c r="M48"/>
      <c r="N48"/>
      <c r="O48"/>
      <c r="R48"/>
      <c r="S48"/>
      <c r="T48"/>
    </row>
    <row r="49" spans="1:20" ht="34.950000000000003" customHeight="1" x14ac:dyDescent="0.3">
      <c r="A49" s="183"/>
      <c r="B49" s="185"/>
      <c r="C49" s="186"/>
      <c r="D49" s="143"/>
      <c r="E49" s="144"/>
      <c r="F49" s="151">
        <f>Données!F52</f>
        <v>0</v>
      </c>
      <c r="G49" s="152"/>
      <c r="H49"/>
      <c r="I49"/>
      <c r="J49"/>
      <c r="K49"/>
      <c r="L49"/>
      <c r="M49"/>
      <c r="N49"/>
      <c r="O49"/>
      <c r="R49"/>
      <c r="S49"/>
      <c r="T49"/>
    </row>
    <row r="50" spans="1:20" ht="34.950000000000003" customHeight="1" thickBot="1" x14ac:dyDescent="0.35">
      <c r="A50" s="184"/>
      <c r="B50" s="193"/>
      <c r="C50" s="194"/>
      <c r="D50" s="145"/>
      <c r="E50" s="146"/>
      <c r="F50" s="153"/>
      <c r="G50" s="154"/>
      <c r="H50"/>
      <c r="I50"/>
      <c r="J50"/>
      <c r="K50"/>
      <c r="L50"/>
      <c r="M50"/>
      <c r="N50"/>
      <c r="O50"/>
      <c r="R50"/>
      <c r="S50"/>
      <c r="T50"/>
    </row>
    <row r="51" spans="1:20" ht="13.95" customHeight="1" thickBot="1" x14ac:dyDescent="0.35">
      <c r="A51" s="4"/>
      <c r="H51"/>
      <c r="I51"/>
      <c r="J51"/>
      <c r="K51"/>
      <c r="L51"/>
      <c r="M51"/>
      <c r="N51"/>
      <c r="O51"/>
      <c r="R51"/>
      <c r="S51"/>
      <c r="T51"/>
    </row>
    <row r="52" spans="1:20" ht="42" customHeight="1" x14ac:dyDescent="0.3">
      <c r="A52" s="4"/>
      <c r="B52" s="137" t="s">
        <v>25</v>
      </c>
      <c r="C52" s="140">
        <f>IFERROR(Données!E66,"")</f>
        <v>0</v>
      </c>
      <c r="E52" s="128" t="s">
        <v>30</v>
      </c>
      <c r="F52" s="129"/>
      <c r="G52" s="130"/>
      <c r="H52"/>
      <c r="I52"/>
      <c r="J52"/>
      <c r="K52"/>
      <c r="L52"/>
      <c r="M52"/>
      <c r="N52"/>
      <c r="O52"/>
      <c r="R52"/>
      <c r="S52"/>
      <c r="T52"/>
    </row>
    <row r="53" spans="1:20" ht="42" customHeight="1" x14ac:dyDescent="0.3">
      <c r="A53" s="4"/>
      <c r="B53" s="138"/>
      <c r="C53" s="141"/>
      <c r="E53" s="131"/>
      <c r="F53" s="132"/>
      <c r="G53" s="133"/>
      <c r="H53"/>
      <c r="I53"/>
      <c r="J53"/>
      <c r="K53"/>
      <c r="L53"/>
      <c r="M53"/>
      <c r="N53"/>
      <c r="O53"/>
    </row>
    <row r="54" spans="1:20" ht="42" customHeight="1" thickBot="1" x14ac:dyDescent="0.35">
      <c r="A54" s="4"/>
      <c r="B54" s="139"/>
      <c r="C54" s="142"/>
      <c r="E54" s="134"/>
      <c r="F54" s="135"/>
      <c r="G54" s="136"/>
      <c r="H54"/>
      <c r="I54"/>
      <c r="J54"/>
      <c r="K54"/>
      <c r="L54"/>
      <c r="M54"/>
      <c r="N54"/>
      <c r="O54"/>
    </row>
    <row r="55" spans="1:20" ht="98.4" customHeight="1" x14ac:dyDescent="0.3">
      <c r="A55" s="4"/>
      <c r="B55" s="121" t="s">
        <v>69</v>
      </c>
      <c r="C55" s="122"/>
      <c r="D55" s="122"/>
      <c r="E55" s="122"/>
      <c r="F55" s="122"/>
      <c r="G55" s="122"/>
      <c r="H55"/>
      <c r="I55"/>
      <c r="J55"/>
      <c r="K55"/>
      <c r="L55"/>
      <c r="M55"/>
      <c r="N55"/>
      <c r="O55"/>
    </row>
    <row r="56" spans="1:20" customFormat="1" ht="42" customHeight="1" x14ac:dyDescent="0.3"/>
    <row r="57" spans="1:20" customFormat="1" ht="42" customHeight="1" x14ac:dyDescent="0.3"/>
    <row r="58" spans="1:20" customFormat="1" ht="42" customHeight="1" x14ac:dyDescent="0.3"/>
    <row r="59" spans="1:20" customFormat="1" ht="42" customHeight="1" x14ac:dyDescent="0.3"/>
    <row r="60" spans="1:20" customFormat="1" ht="42" customHeight="1" x14ac:dyDescent="0.3"/>
    <row r="61" spans="1:20" customFormat="1" ht="42" customHeight="1" x14ac:dyDescent="0.3"/>
    <row r="62" spans="1:20" customFormat="1" ht="42" customHeight="1" x14ac:dyDescent="0.3"/>
    <row r="63" spans="1:20" customFormat="1" ht="42" customHeight="1" x14ac:dyDescent="0.3"/>
    <row r="64" spans="1:20" customFormat="1" ht="42" customHeight="1" x14ac:dyDescent="0.3"/>
    <row r="65" customFormat="1" ht="42" customHeight="1" x14ac:dyDescent="0.3"/>
    <row r="66" customFormat="1" ht="42" customHeight="1" x14ac:dyDescent="0.3"/>
    <row r="67" customFormat="1" ht="14.4" x14ac:dyDescent="0.3"/>
    <row r="68" customFormat="1" ht="14.4" x14ac:dyDescent="0.3"/>
    <row r="69" customFormat="1" ht="14.4" x14ac:dyDescent="0.3"/>
    <row r="70" customFormat="1" ht="14.4" x14ac:dyDescent="0.3"/>
    <row r="71" customFormat="1" ht="14.4" x14ac:dyDescent="0.3"/>
    <row r="72" customFormat="1" ht="14.4" x14ac:dyDescent="0.3"/>
    <row r="73" customFormat="1" ht="14.4" x14ac:dyDescent="0.3"/>
    <row r="74" customFormat="1" ht="14.4" x14ac:dyDescent="0.3"/>
    <row r="75" customFormat="1" ht="14.4" x14ac:dyDescent="0.3"/>
    <row r="76" customFormat="1" ht="14.4" x14ac:dyDescent="0.3"/>
    <row r="77" customFormat="1" ht="14.4" x14ac:dyDescent="0.3"/>
    <row r="78" customFormat="1" ht="14.4" x14ac:dyDescent="0.3"/>
    <row r="79" customFormat="1" ht="14.4" x14ac:dyDescent="0.3"/>
    <row r="80" customFormat="1" ht="14.4" x14ac:dyDescent="0.3"/>
  </sheetData>
  <sheetProtection algorithmName="SHA-512" hashValue="ElDPjich8gNvnwxfQkmdxabtIUjqkre7GP5i4FgA0XANM0sOuUQzMt0rKGkCyoh3p4ML8j0KPnH+uow8eLMpoQ==" saltValue="oXDZ/NdTOR7gDVdne5QjIA==" spinCount="100000" sheet="1" objects="1" scenarios="1"/>
  <customSheetViews>
    <customSheetView guid="{6F27EF47-9824-4429-8A17-1F5DEC6DF5C2}" scale="70" showPageBreaks="1" showGridLines="0">
      <selection activeCell="G7" sqref="G7"/>
    </customSheetView>
  </customSheetViews>
  <mergeCells count="34">
    <mergeCell ref="A15:A28"/>
    <mergeCell ref="B30:D30"/>
    <mergeCell ref="B32:D32"/>
    <mergeCell ref="D35:E35"/>
    <mergeCell ref="D43:E43"/>
    <mergeCell ref="D42:E42"/>
    <mergeCell ref="B42:C43"/>
    <mergeCell ref="A35:A50"/>
    <mergeCell ref="B35:C36"/>
    <mergeCell ref="B37:C37"/>
    <mergeCell ref="B39:E39"/>
    <mergeCell ref="B48:C50"/>
    <mergeCell ref="B8:G8"/>
    <mergeCell ref="F35:G36"/>
    <mergeCell ref="F37:G39"/>
    <mergeCell ref="D44:E44"/>
    <mergeCell ref="D45:E45"/>
    <mergeCell ref="B44:C44"/>
    <mergeCell ref="B45:C45"/>
    <mergeCell ref="F44:G45"/>
    <mergeCell ref="B55:G55"/>
    <mergeCell ref="C9:E9"/>
    <mergeCell ref="C10:E10"/>
    <mergeCell ref="C11:E11"/>
    <mergeCell ref="C12:E12"/>
    <mergeCell ref="F42:G43"/>
    <mergeCell ref="E52:G52"/>
    <mergeCell ref="E53:G54"/>
    <mergeCell ref="B52:B54"/>
    <mergeCell ref="C52:C54"/>
    <mergeCell ref="D49:E50"/>
    <mergeCell ref="D48:E48"/>
    <mergeCell ref="F48:G48"/>
    <mergeCell ref="F49:G50"/>
  </mergeCells>
  <printOptions horizontalCentered="1" verticalCentered="1"/>
  <pageMargins left="0" right="0.27559055118110237" top="0.35433070866141736" bottom="0.35433070866141736" header="0.31496062992125984" footer="0.31496062992125984"/>
  <pageSetup paperSize="9" scale="41" fitToHeight="0" orientation="portrait" r:id="rId1"/>
  <headerFooter>
    <oddHeader xml:space="preserve">&amp;CBEAUJOLAIS VAL DE SAÔNE HANDBALL
</oddHead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2:I67"/>
  <sheetViews>
    <sheetView topLeftCell="A8" workbookViewId="0">
      <selection activeCell="C21" sqref="C21"/>
    </sheetView>
  </sheetViews>
  <sheetFormatPr baseColWidth="10" defaultColWidth="10.6640625" defaultRowHeight="14.4" x14ac:dyDescent="0.3"/>
  <cols>
    <col min="2" max="2" width="31.6640625" bestFit="1" customWidth="1"/>
    <col min="3" max="3" width="42.33203125" bestFit="1" customWidth="1"/>
    <col min="4" max="4" width="12.33203125" bestFit="1" customWidth="1"/>
    <col min="5" max="5" width="11.44140625" bestFit="1" customWidth="1"/>
    <col min="6" max="6" width="12.88671875" bestFit="1" customWidth="1"/>
  </cols>
  <sheetData>
    <row r="2" spans="2:3" x14ac:dyDescent="0.3">
      <c r="B2" s="1" t="s">
        <v>2</v>
      </c>
      <c r="C2" t="s">
        <v>10</v>
      </c>
    </row>
    <row r="3" spans="2:3" x14ac:dyDescent="0.3">
      <c r="B3" s="5" t="s">
        <v>39</v>
      </c>
      <c r="C3" s="3">
        <v>70</v>
      </c>
    </row>
    <row r="4" spans="2:3" x14ac:dyDescent="0.3">
      <c r="B4" s="5" t="s">
        <v>37</v>
      </c>
      <c r="C4" s="3">
        <v>70</v>
      </c>
    </row>
    <row r="5" spans="2:3" x14ac:dyDescent="0.3">
      <c r="B5" s="5" t="s">
        <v>38</v>
      </c>
      <c r="C5" s="3">
        <v>70</v>
      </c>
    </row>
    <row r="6" spans="2:3" x14ac:dyDescent="0.3">
      <c r="B6" s="5" t="s">
        <v>36</v>
      </c>
      <c r="C6" s="3">
        <v>80</v>
      </c>
    </row>
    <row r="7" spans="2:3" x14ac:dyDescent="0.3">
      <c r="B7" s="5" t="s">
        <v>35</v>
      </c>
      <c r="C7" s="3">
        <v>80</v>
      </c>
    </row>
    <row r="8" spans="2:3" x14ac:dyDescent="0.3">
      <c r="B8" s="5" t="s">
        <v>34</v>
      </c>
      <c r="C8" s="3">
        <v>80</v>
      </c>
    </row>
    <row r="9" spans="2:3" x14ac:dyDescent="0.3">
      <c r="B9" s="5" t="s">
        <v>33</v>
      </c>
      <c r="C9" s="3">
        <v>80</v>
      </c>
    </row>
    <row r="10" spans="2:3" x14ac:dyDescent="0.3">
      <c r="B10" s="5" t="s">
        <v>31</v>
      </c>
      <c r="C10" s="3">
        <v>90</v>
      </c>
    </row>
    <row r="11" spans="2:3" x14ac:dyDescent="0.3">
      <c r="B11" s="5" t="s">
        <v>32</v>
      </c>
      <c r="C11" s="3">
        <v>90</v>
      </c>
    </row>
    <row r="12" spans="2:3" x14ac:dyDescent="0.3">
      <c r="B12" s="2" t="s">
        <v>4</v>
      </c>
      <c r="C12" s="3">
        <v>90</v>
      </c>
    </row>
    <row r="13" spans="2:3" x14ac:dyDescent="0.3">
      <c r="B13" s="2" t="s">
        <v>3</v>
      </c>
      <c r="C13" s="3">
        <v>90</v>
      </c>
    </row>
    <row r="14" spans="2:3" x14ac:dyDescent="0.3">
      <c r="B14" s="2" t="s">
        <v>29</v>
      </c>
      <c r="C14" s="3">
        <v>90</v>
      </c>
    </row>
    <row r="19" spans="2:9" ht="28.8" x14ac:dyDescent="0.3">
      <c r="B19" s="7"/>
      <c r="C19" s="10"/>
      <c r="D19" s="7"/>
    </row>
    <row r="20" spans="2:9" x14ac:dyDescent="0.3">
      <c r="B20" s="17" t="s">
        <v>12</v>
      </c>
      <c r="C20" s="18" t="s">
        <v>11</v>
      </c>
      <c r="D20" s="9" t="s">
        <v>47</v>
      </c>
    </row>
    <row r="21" spans="2:9" x14ac:dyDescent="0.3">
      <c r="B21" s="17">
        <f>IF(Inscription!C28&gt;1,Inscription!C28-1,0)</f>
        <v>0</v>
      </c>
      <c r="C21" s="17">
        <v>5</v>
      </c>
      <c r="D21" s="9">
        <f>B21*C21*(-1)</f>
        <v>0</v>
      </c>
    </row>
    <row r="23" spans="2:9" ht="15" thickBot="1" x14ac:dyDescent="0.35"/>
    <row r="24" spans="2:9" ht="19.2" thickBot="1" x14ac:dyDescent="0.35">
      <c r="B24" s="224" t="s">
        <v>28</v>
      </c>
      <c r="C24" s="225"/>
      <c r="D24" s="225"/>
      <c r="E24" s="19">
        <f>IFERROR(Inscription!E28+Données!D21,"")</f>
        <v>0</v>
      </c>
    </row>
    <row r="26" spans="2:9" ht="15" thickBot="1" x14ac:dyDescent="0.35"/>
    <row r="27" spans="2:9" x14ac:dyDescent="0.3">
      <c r="B27" s="226" t="s">
        <v>15</v>
      </c>
      <c r="C27" s="229" t="s">
        <v>16</v>
      </c>
      <c r="D27" s="212"/>
      <c r="E27" s="230" t="s">
        <v>19</v>
      </c>
      <c r="F27" s="231"/>
      <c r="G27" s="232" t="s">
        <v>23</v>
      </c>
      <c r="H27" s="233"/>
    </row>
    <row r="28" spans="2:9" x14ac:dyDescent="0.3">
      <c r="B28" s="227"/>
      <c r="C28" s="213"/>
      <c r="D28" s="214"/>
      <c r="E28" s="20" t="s">
        <v>17</v>
      </c>
      <c r="F28" s="20" t="s">
        <v>18</v>
      </c>
      <c r="G28" s="234"/>
      <c r="H28" s="235"/>
    </row>
    <row r="29" spans="2:9" x14ac:dyDescent="0.3">
      <c r="B29" s="227"/>
      <c r="C29" s="30" t="s">
        <v>43</v>
      </c>
      <c r="D29" s="31">
        <v>0</v>
      </c>
      <c r="E29" s="21">
        <f>Inscription!D37</f>
        <v>0</v>
      </c>
      <c r="F29" s="21">
        <f>Inscription!E37</f>
        <v>0</v>
      </c>
      <c r="G29" s="249">
        <f>(E29*D29)+(F29*D29)</f>
        <v>0</v>
      </c>
      <c r="H29" s="250"/>
      <c r="I29" s="201">
        <f>SUM(G29:H31)</f>
        <v>0</v>
      </c>
    </row>
    <row r="30" spans="2:9" x14ac:dyDescent="0.3">
      <c r="B30" s="227"/>
      <c r="C30" s="22" t="s">
        <v>44</v>
      </c>
      <c r="D30" s="23">
        <v>15</v>
      </c>
      <c r="E30" s="21">
        <f>Inscription!D38</f>
        <v>0</v>
      </c>
      <c r="F30" s="21">
        <f>Inscription!E38</f>
        <v>0</v>
      </c>
      <c r="G30" s="249">
        <f t="shared" ref="G30:G31" si="0">(E30*D30)+(F30*D30)</f>
        <v>0</v>
      </c>
      <c r="H30" s="250"/>
      <c r="I30" s="202"/>
    </row>
    <row r="31" spans="2:9" ht="15" thickBot="1" x14ac:dyDescent="0.35">
      <c r="B31" s="227"/>
      <c r="C31" s="32" t="s">
        <v>45</v>
      </c>
      <c r="D31" s="33">
        <v>0</v>
      </c>
      <c r="E31" s="21">
        <f>Inscription!D39</f>
        <v>0</v>
      </c>
      <c r="F31" s="21">
        <f>Inscription!E39</f>
        <v>0</v>
      </c>
      <c r="G31" s="249">
        <f t="shared" si="0"/>
        <v>0</v>
      </c>
      <c r="H31" s="250"/>
      <c r="I31" s="202"/>
    </row>
    <row r="32" spans="2:9" ht="15" thickBot="1" x14ac:dyDescent="0.35">
      <c r="B32" s="227"/>
      <c r="C32" s="24"/>
      <c r="D32" s="24"/>
      <c r="E32" s="25"/>
      <c r="F32" s="25"/>
      <c r="G32" s="26"/>
      <c r="H32" s="27"/>
    </row>
    <row r="33" spans="2:9" ht="15.6" thickTop="1" thickBot="1" x14ac:dyDescent="0.35">
      <c r="B33" s="227"/>
      <c r="C33" s="28"/>
      <c r="D33" s="28"/>
      <c r="E33" s="28"/>
      <c r="F33" s="28"/>
      <c r="G33" s="28"/>
      <c r="H33" s="29"/>
    </row>
    <row r="34" spans="2:9" x14ac:dyDescent="0.3">
      <c r="B34" s="227"/>
      <c r="C34" s="231" t="s">
        <v>21</v>
      </c>
      <c r="D34" s="236"/>
      <c r="E34" s="238" t="s">
        <v>19</v>
      </c>
      <c r="F34" s="238"/>
      <c r="G34" s="238" t="s">
        <v>41</v>
      </c>
      <c r="H34" s="251"/>
    </row>
    <row r="35" spans="2:9" x14ac:dyDescent="0.3">
      <c r="B35" s="227"/>
      <c r="C35" s="237"/>
      <c r="D35" s="198"/>
      <c r="E35" s="198" t="s">
        <v>46</v>
      </c>
      <c r="F35" s="198"/>
      <c r="G35" s="252"/>
      <c r="H35" s="253"/>
    </row>
    <row r="36" spans="2:9" x14ac:dyDescent="0.3">
      <c r="B36" s="227"/>
      <c r="C36" s="239" t="s">
        <v>22</v>
      </c>
      <c r="D36" s="240"/>
      <c r="E36" s="241"/>
      <c r="F36" s="241"/>
      <c r="G36" s="242"/>
      <c r="H36" s="243"/>
    </row>
    <row r="37" spans="2:9" ht="15" thickBot="1" x14ac:dyDescent="0.35">
      <c r="B37" s="227"/>
      <c r="C37" s="246" t="s">
        <v>26</v>
      </c>
      <c r="D37" s="247"/>
      <c r="E37" s="248"/>
      <c r="F37" s="248"/>
      <c r="G37" s="244"/>
      <c r="H37" s="245"/>
    </row>
    <row r="38" spans="2:9" ht="15" thickBot="1" x14ac:dyDescent="0.35">
      <c r="B38" s="227"/>
      <c r="C38" s="24"/>
      <c r="D38" s="24"/>
      <c r="E38" s="25"/>
      <c r="F38" s="25"/>
      <c r="G38" s="26"/>
      <c r="H38" s="27"/>
    </row>
    <row r="39" spans="2:9" ht="15.6" thickTop="1" thickBot="1" x14ac:dyDescent="0.35">
      <c r="B39" s="227"/>
      <c r="C39" s="28"/>
      <c r="D39" s="28"/>
      <c r="E39" s="28"/>
      <c r="F39" s="28"/>
      <c r="G39" s="28"/>
      <c r="H39" s="29"/>
    </row>
    <row r="40" spans="2:9" x14ac:dyDescent="0.3">
      <c r="B40" s="227"/>
      <c r="C40" s="211" t="s">
        <v>42</v>
      </c>
      <c r="D40" s="212"/>
      <c r="E40" s="217" t="s">
        <v>27</v>
      </c>
      <c r="F40" s="212"/>
      <c r="G40" s="218" t="s">
        <v>24</v>
      </c>
      <c r="H40" s="219"/>
    </row>
    <row r="41" spans="2:9" x14ac:dyDescent="0.3">
      <c r="B41" s="227"/>
      <c r="C41" s="213"/>
      <c r="D41" s="214"/>
      <c r="E41" s="220">
        <v>1</v>
      </c>
      <c r="F41" s="221"/>
      <c r="G41" s="207"/>
      <c r="H41" s="208"/>
    </row>
    <row r="42" spans="2:9" ht="15" thickBot="1" x14ac:dyDescent="0.35">
      <c r="B42" s="228"/>
      <c r="C42" s="215"/>
      <c r="D42" s="216"/>
      <c r="E42" s="222"/>
      <c r="F42" s="223"/>
      <c r="G42" s="209"/>
      <c r="H42" s="210"/>
    </row>
    <row r="43" spans="2:9" ht="15" thickBot="1" x14ac:dyDescent="0.35"/>
    <row r="44" spans="2:9" ht="30" thickTop="1" thickBot="1" x14ac:dyDescent="0.35">
      <c r="B44" s="11"/>
      <c r="C44" s="11"/>
      <c r="D44" s="11"/>
      <c r="E44" s="11"/>
      <c r="F44" s="11"/>
      <c r="G44" s="16"/>
    </row>
    <row r="45" spans="2:9" ht="28.8" x14ac:dyDescent="0.3">
      <c r="B45" s="178" t="s">
        <v>21</v>
      </c>
      <c r="C45" s="180"/>
      <c r="D45" s="124" t="s">
        <v>19</v>
      </c>
      <c r="E45" s="124"/>
      <c r="F45" s="124" t="s">
        <v>41</v>
      </c>
      <c r="G45" s="125"/>
    </row>
    <row r="46" spans="2:9" ht="28.8" x14ac:dyDescent="0.3">
      <c r="B46" s="181"/>
      <c r="C46" s="179"/>
      <c r="D46" s="179" t="s">
        <v>46</v>
      </c>
      <c r="E46" s="179"/>
      <c r="F46" s="126"/>
      <c r="G46" s="127"/>
    </row>
    <row r="47" spans="2:9" ht="28.8" x14ac:dyDescent="0.3">
      <c r="B47" s="168" t="s">
        <v>22</v>
      </c>
      <c r="C47" s="169"/>
      <c r="D47" s="166">
        <f>Inscription!D44</f>
        <v>0</v>
      </c>
      <c r="E47" s="166"/>
      <c r="F47" s="199">
        <f>D47*5</f>
        <v>0</v>
      </c>
      <c r="G47" s="200"/>
      <c r="H47" s="197">
        <f>SUM(F47:G48)</f>
        <v>0</v>
      </c>
      <c r="I47" s="196"/>
    </row>
    <row r="48" spans="2:9" ht="29.4" thickBot="1" x14ac:dyDescent="0.35">
      <c r="B48" s="170" t="s">
        <v>26</v>
      </c>
      <c r="C48" s="171"/>
      <c r="D48" s="166">
        <f>Inscription!D45</f>
        <v>0</v>
      </c>
      <c r="E48" s="166"/>
      <c r="F48" s="199">
        <f>D48*10</f>
        <v>0</v>
      </c>
      <c r="G48" s="200"/>
      <c r="H48" s="195"/>
      <c r="I48" s="196"/>
    </row>
    <row r="49" spans="2:7" ht="29.4" thickBot="1" x14ac:dyDescent="0.35">
      <c r="B49" s="12"/>
      <c r="C49" s="12"/>
      <c r="D49" s="13"/>
      <c r="E49" s="13"/>
      <c r="F49" s="14"/>
      <c r="G49" s="15"/>
    </row>
    <row r="50" spans="2:7" ht="30" thickTop="1" thickBot="1" x14ac:dyDescent="0.35">
      <c r="B50" s="11"/>
      <c r="C50" s="11"/>
      <c r="D50" s="11"/>
      <c r="E50" s="11"/>
      <c r="F50" s="11"/>
      <c r="G50" s="16"/>
    </row>
    <row r="51" spans="2:7" ht="28.8" x14ac:dyDescent="0.3">
      <c r="B51" s="192" t="s">
        <v>42</v>
      </c>
      <c r="C51" s="148"/>
      <c r="D51" s="147" t="s">
        <v>27</v>
      </c>
      <c r="E51" s="148"/>
      <c r="F51" s="149" t="s">
        <v>24</v>
      </c>
      <c r="G51" s="150"/>
    </row>
    <row r="52" spans="2:7" x14ac:dyDescent="0.3">
      <c r="B52" s="185"/>
      <c r="C52" s="186"/>
      <c r="D52" s="143">
        <f>Inscription!D49</f>
        <v>0</v>
      </c>
      <c r="E52" s="144"/>
      <c r="F52" s="203">
        <f>D52*1</f>
        <v>0</v>
      </c>
      <c r="G52" s="204"/>
    </row>
    <row r="53" spans="2:7" ht="15" thickBot="1" x14ac:dyDescent="0.35">
      <c r="B53" s="193"/>
      <c r="C53" s="194"/>
      <c r="D53" s="145"/>
      <c r="E53" s="146"/>
      <c r="F53" s="205"/>
      <c r="G53" s="206"/>
    </row>
    <row r="57" spans="2:7" ht="15" thickBot="1" x14ac:dyDescent="0.35"/>
    <row r="58" spans="2:7" ht="31.2" customHeight="1" x14ac:dyDescent="0.3">
      <c r="C58" s="156" t="s">
        <v>48</v>
      </c>
      <c r="D58" s="157"/>
      <c r="E58" s="195">
        <f>total_équipes</f>
        <v>0</v>
      </c>
      <c r="F58" s="196"/>
    </row>
    <row r="59" spans="2:7" ht="31.2" customHeight="1" thickBot="1" x14ac:dyDescent="0.35">
      <c r="C59" s="158"/>
      <c r="D59" s="159"/>
      <c r="E59" s="195"/>
      <c r="F59" s="196"/>
    </row>
    <row r="60" spans="2:7" ht="31.2" customHeight="1" x14ac:dyDescent="0.3">
      <c r="C60" s="156" t="s">
        <v>23</v>
      </c>
      <c r="D60" s="157"/>
      <c r="E60" s="195">
        <f>total_hébergement</f>
        <v>0</v>
      </c>
      <c r="F60" s="196"/>
    </row>
    <row r="61" spans="2:7" ht="31.2" customHeight="1" thickBot="1" x14ac:dyDescent="0.35">
      <c r="C61" s="158"/>
      <c r="D61" s="159"/>
      <c r="E61" s="195"/>
      <c r="F61" s="196"/>
    </row>
    <row r="62" spans="2:7" ht="31.2" customHeight="1" x14ac:dyDescent="0.3">
      <c r="C62" s="156" t="s">
        <v>41</v>
      </c>
      <c r="D62" s="157"/>
      <c r="E62" s="197">
        <f>SUM(F47:G48)</f>
        <v>0</v>
      </c>
      <c r="F62" s="196"/>
    </row>
    <row r="63" spans="2:7" ht="31.2" customHeight="1" thickBot="1" x14ac:dyDescent="0.35">
      <c r="C63" s="158"/>
      <c r="D63" s="159"/>
      <c r="E63" s="195"/>
      <c r="F63" s="196"/>
    </row>
    <row r="64" spans="2:7" ht="31.2" customHeight="1" x14ac:dyDescent="0.3">
      <c r="C64" s="156" t="s">
        <v>49</v>
      </c>
      <c r="D64" s="157"/>
      <c r="E64" s="195">
        <f>Sous_total_Jetons</f>
        <v>0</v>
      </c>
      <c r="F64" s="196"/>
    </row>
    <row r="65" spans="3:6" ht="31.2" customHeight="1" thickBot="1" x14ac:dyDescent="0.35">
      <c r="C65" s="158"/>
      <c r="D65" s="159"/>
      <c r="E65" s="195"/>
      <c r="F65" s="196"/>
    </row>
    <row r="66" spans="3:6" ht="94.2" customHeight="1" x14ac:dyDescent="0.3">
      <c r="C66" s="156" t="s">
        <v>50</v>
      </c>
      <c r="D66" s="157"/>
      <c r="E66" s="195">
        <f>SUM(E58:F65)</f>
        <v>0</v>
      </c>
      <c r="F66" s="196"/>
    </row>
    <row r="67" spans="3:6" ht="94.2" customHeight="1" x14ac:dyDescent="0.3">
      <c r="C67" s="158"/>
      <c r="D67" s="159"/>
    </row>
  </sheetData>
  <dataConsolidate/>
  <customSheetViews>
    <customSheetView guid="{6F27EF47-9824-4429-8A17-1F5DEC6DF5C2}">
      <selection activeCell="B3" sqref="B3:B15"/>
    </customSheetView>
  </customSheetViews>
  <mergeCells count="49">
    <mergeCell ref="G27:H28"/>
    <mergeCell ref="C34:D35"/>
    <mergeCell ref="E34:F34"/>
    <mergeCell ref="C36:D36"/>
    <mergeCell ref="E36:F36"/>
    <mergeCell ref="G36:H37"/>
    <mergeCell ref="C37:D37"/>
    <mergeCell ref="E37:F37"/>
    <mergeCell ref="G29:H29"/>
    <mergeCell ref="G30:H30"/>
    <mergeCell ref="G31:H31"/>
    <mergeCell ref="G34:H35"/>
    <mergeCell ref="D47:E47"/>
    <mergeCell ref="B24:D24"/>
    <mergeCell ref="B27:B42"/>
    <mergeCell ref="C27:D28"/>
    <mergeCell ref="E27:F27"/>
    <mergeCell ref="E35:F35"/>
    <mergeCell ref="F47:G47"/>
    <mergeCell ref="F48:G48"/>
    <mergeCell ref="I29:I31"/>
    <mergeCell ref="F52:G53"/>
    <mergeCell ref="G41:H42"/>
    <mergeCell ref="D48:E48"/>
    <mergeCell ref="C40:D42"/>
    <mergeCell ref="E40:F40"/>
    <mergeCell ref="G40:H40"/>
    <mergeCell ref="E41:F42"/>
    <mergeCell ref="B45:C46"/>
    <mergeCell ref="D45:E45"/>
    <mergeCell ref="F45:G46"/>
    <mergeCell ref="D46:E46"/>
    <mergeCell ref="B47:C47"/>
    <mergeCell ref="C66:D67"/>
    <mergeCell ref="E66:F66"/>
    <mergeCell ref="H47:I48"/>
    <mergeCell ref="C58:D59"/>
    <mergeCell ref="C60:D61"/>
    <mergeCell ref="C62:D63"/>
    <mergeCell ref="C64:D65"/>
    <mergeCell ref="E58:F59"/>
    <mergeCell ref="E60:F61"/>
    <mergeCell ref="E62:F63"/>
    <mergeCell ref="E64:F65"/>
    <mergeCell ref="B51:C53"/>
    <mergeCell ref="D51:E51"/>
    <mergeCell ref="F51:G51"/>
    <mergeCell ref="D52:E53"/>
    <mergeCell ref="B48:C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notice</vt:lpstr>
      <vt:lpstr>Inscription</vt:lpstr>
      <vt:lpstr>Données</vt:lpstr>
      <vt:lpstr>Catégorie</vt:lpstr>
      <vt:lpstr>Sous_total_Jetons</vt:lpstr>
      <vt:lpstr>tabcatégorie</vt:lpstr>
      <vt:lpstr>toal_repas</vt:lpstr>
      <vt:lpstr>total_équipes</vt:lpstr>
      <vt:lpstr>total_hébergement</vt:lpstr>
      <vt:lpstr>Inscription!Zone_d_impression</vt:lpstr>
      <vt:lpstr>notice!Zone_d_impression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franco</dc:creator>
  <cp:lastModifiedBy>antonio Monteiro</cp:lastModifiedBy>
  <cp:lastPrinted>2024-02-03T09:06:17Z</cp:lastPrinted>
  <dcterms:created xsi:type="dcterms:W3CDTF">2023-03-07T16:01:44Z</dcterms:created>
  <dcterms:modified xsi:type="dcterms:W3CDTF">2024-03-19T17:03:01Z</dcterms:modified>
</cp:coreProperties>
</file>