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uxvie0077\Desktop\Adeline\Beaujol'hand\Inscriptions\2023\"/>
    </mc:Choice>
  </mc:AlternateContent>
  <workbookProtection workbookAlgorithmName="SHA-512" workbookHashValue="538yQSPbjJOF/anWfLoyXQm9ms5Yx8RadvWu9QGLIx49Wymyv5LCKY10CHrhOnIb9C3Hed8JlRw/4DWyF/wR2g==" workbookSaltValue="o4nRNEm4/TKFv6OXHUwQpg==" workbookSpinCount="100000" lockStructure="1"/>
  <bookViews>
    <workbookView xWindow="0" yWindow="0" windowWidth="23100" windowHeight="12105" firstSheet="1" activeTab="1"/>
  </bookViews>
  <sheets>
    <sheet name="notice" sheetId="2" state="hidden" r:id="rId1"/>
    <sheet name="Inscription" sheetId="1" r:id="rId2"/>
    <sheet name="Données" sheetId="3" state="hidden" r:id="rId3"/>
  </sheets>
  <definedNames>
    <definedName name="Catégorie">Données!$B$3:$B$15</definedName>
    <definedName name="tabcatégorie">Données!$B$3:$C$15</definedName>
  </definedNames>
  <calcPr calcId="162913"/>
  <customWorkbookViews>
    <customWorkbookView name="test_ligneimpress" guid="{6F27EF47-9824-4429-8A17-1F5DEC6DF5C2}" includePrintSettings="0" maximized="1" xWindow="-8" yWindow="-8" windowWidth="1616" windowHeight="876" activeSheetId="1"/>
  </customWorkbookViews>
</workbook>
</file>

<file path=xl/calcChain.xml><?xml version="1.0" encoding="utf-8"?>
<calcChain xmlns="http://schemas.openxmlformats.org/spreadsheetml/2006/main">
  <c r="H53" i="1" l="1"/>
  <c r="I53" i="1"/>
  <c r="H37" i="1"/>
  <c r="H36" i="1"/>
  <c r="E53" i="1" s="1"/>
  <c r="D26" i="1" l="1"/>
  <c r="E26" i="1" s="1"/>
  <c r="H48" i="1"/>
  <c r="E57" i="1" s="1"/>
  <c r="H44" i="1"/>
  <c r="H43" i="1"/>
  <c r="D19" i="1"/>
  <c r="D20" i="1"/>
  <c r="E20" i="1" s="1"/>
  <c r="D21" i="1"/>
  <c r="D22" i="1"/>
  <c r="E22" i="1" s="1"/>
  <c r="D23" i="1"/>
  <c r="D24" i="1"/>
  <c r="E24" i="1" s="1"/>
  <c r="D25" i="1"/>
  <c r="E25" i="1" s="1"/>
  <c r="D27" i="1"/>
  <c r="E27" i="1" s="1"/>
  <c r="D28" i="1"/>
  <c r="E28" i="1" s="1"/>
  <c r="D29" i="1"/>
  <c r="E29" i="1" s="1"/>
  <c r="D30" i="1"/>
  <c r="E30" i="1" s="1"/>
  <c r="D18" i="1"/>
  <c r="E18" i="1" s="1"/>
  <c r="C31" i="1"/>
  <c r="H18" i="1" s="1"/>
  <c r="E19" i="1"/>
  <c r="E21" i="1"/>
  <c r="E23" i="1"/>
  <c r="H19" i="1" l="1"/>
  <c r="E56" i="1"/>
  <c r="J18" i="1"/>
  <c r="J19" i="1"/>
  <c r="E31" i="1"/>
  <c r="H24" i="1" l="1"/>
  <c r="E51" i="1" s="1"/>
  <c r="C51" i="1" s="1"/>
</calcChain>
</file>

<file path=xl/sharedStrings.xml><?xml version="1.0" encoding="utf-8"?>
<sst xmlns="http://schemas.openxmlformats.org/spreadsheetml/2006/main" count="74" uniqueCount="58">
  <si>
    <t>Total</t>
  </si>
  <si>
    <t>Tarif</t>
  </si>
  <si>
    <t>NB d'équipe</t>
  </si>
  <si>
    <t>Catégorie</t>
  </si>
  <si>
    <t>Senior M</t>
  </si>
  <si>
    <t>Senior F</t>
  </si>
  <si>
    <t>Totaux</t>
  </si>
  <si>
    <t>Tarif/équipe</t>
  </si>
  <si>
    <t>CLUB</t>
  </si>
  <si>
    <t>Nom du responsable:</t>
  </si>
  <si>
    <t>Téléphone du responsable:</t>
  </si>
  <si>
    <t>Email du responsable:</t>
  </si>
  <si>
    <t>tarif</t>
  </si>
  <si>
    <t>Réduction équipe supplémentaire</t>
  </si>
  <si>
    <t>Réduction inscritpion avant 1er mai 2023</t>
  </si>
  <si>
    <t>montant réduction/équipe</t>
  </si>
  <si>
    <t>nombre d'équipes</t>
  </si>
  <si>
    <t>Aucune inscription ne sera prise sans le règlement</t>
  </si>
  <si>
    <t>Inscription équipe</t>
  </si>
  <si>
    <t>Hébergement / Restauration</t>
  </si>
  <si>
    <t>camping</t>
  </si>
  <si>
    <t>Chez un vigneron (dortoirs)</t>
  </si>
  <si>
    <t>HEBERGEMENT</t>
  </si>
  <si>
    <t>Samedi soir</t>
  </si>
  <si>
    <t>Dimanche soir</t>
  </si>
  <si>
    <t>Nombre de personnes</t>
  </si>
  <si>
    <t>Prix par nuit par personne</t>
  </si>
  <si>
    <t>Gratuit</t>
  </si>
  <si>
    <t>15,00€ /personne +chèque de caution séparé de 300€ (nous contacter)</t>
  </si>
  <si>
    <t>REPAS</t>
  </si>
  <si>
    <t>RESERVATION JETONS</t>
  </si>
  <si>
    <t>Petit déjeuner</t>
  </si>
  <si>
    <t xml:space="preserve">Dimanche </t>
  </si>
  <si>
    <t>Bilan</t>
  </si>
  <si>
    <t>Sous-total
hebergement</t>
  </si>
  <si>
    <t>Sous-total
Repas</t>
  </si>
  <si>
    <t>Sous-total
Jetons</t>
  </si>
  <si>
    <t>TOTAL A PAYER</t>
  </si>
  <si>
    <t>5,00€ par personne (1 boisson chaude, 1 jus de fruit, une viennoiserie)</t>
  </si>
  <si>
    <t>10,00€ par personne (1 sandwich, 1 quiche ou pizza,1 dessert, 1 boisson)</t>
  </si>
  <si>
    <t xml:space="preserve">Panier repas Soir </t>
  </si>
  <si>
    <t xml:space="preserve">Dans un internat </t>
  </si>
  <si>
    <t>Nombre de jetons</t>
  </si>
  <si>
    <t>Selon le vigneron (Merci de nous contacter )</t>
  </si>
  <si>
    <t>Montant des inscriptions des équipes pour le tournoi</t>
  </si>
  <si>
    <t>Loisirs</t>
  </si>
  <si>
    <t>-7 Mixte (2016, 2017)</t>
  </si>
  <si>
    <t>- 9 Mixte(2014, 2015)</t>
  </si>
  <si>
    <t>- 11 M (2012, 2013)</t>
  </si>
  <si>
    <t>- 11 F (2012,2013)</t>
  </si>
  <si>
    <t>- 13 F (2010,2011)</t>
  </si>
  <si>
    <t>- 13 M (2010,2011)</t>
  </si>
  <si>
    <t>- 15 F (2008,2009)</t>
  </si>
  <si>
    <t>- 15 M (2008,2009)</t>
  </si>
  <si>
    <t>- 18 F (2007,2006,2005)</t>
  </si>
  <si>
    <t>- 18 M (2007,2006,2005)</t>
  </si>
  <si>
    <r>
      <t xml:space="preserve">Pour la restauration, nous mettons en place une monnaie les </t>
    </r>
    <r>
      <rPr>
        <b/>
        <sz val="12"/>
        <color theme="1"/>
        <rFont val="Calibri"/>
        <family val="2"/>
        <scheme val="minor"/>
      </rPr>
      <t>"Beaujol".</t>
    </r>
    <r>
      <rPr>
        <sz val="12"/>
        <color theme="1"/>
        <rFont val="Calibri"/>
        <family val="2"/>
        <scheme val="minor"/>
      </rPr>
      <t xml:space="preserve"> 
Vous pouvez en pré-réserver en nous indiquant le montant souhaité
 Les Beaujols réservés seront remis sur place à l'arrivée 
 1,00 € = 1 </t>
    </r>
    <r>
      <rPr>
        <b/>
        <sz val="12"/>
        <color theme="1"/>
        <rFont val="Calibri"/>
        <family val="2"/>
        <scheme val="minor"/>
      </rPr>
      <t>Beaujol</t>
    </r>
  </si>
  <si>
    <t>Signature du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</si>
</sst>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8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8"/>
      <color rgb="FF00B050"/>
      <name val="Arial Black"/>
      <family val="2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8"/>
    </xf>
    <xf numFmtId="164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left" indent="8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1" fontId="0" fillId="0" borderId="2" xfId="0" applyNumberFormat="1" applyBorder="1" applyAlignment="1">
      <alignment horizontal="center"/>
    </xf>
    <xf numFmtId="2" fontId="4" fillId="0" borderId="0" xfId="0" applyNumberFormat="1" applyFont="1"/>
    <xf numFmtId="0" fontId="9" fillId="0" borderId="0" xfId="0" applyFont="1" applyBorder="1" applyAlignment="1">
      <alignment vertical="center" textRotation="90"/>
    </xf>
    <xf numFmtId="0" fontId="9" fillId="0" borderId="0" xfId="0" applyFont="1" applyBorder="1" applyAlignment="1">
      <alignment horizontal="center" vertical="center" textRotation="90"/>
    </xf>
    <xf numFmtId="0" fontId="4" fillId="0" borderId="0" xfId="0" applyFont="1"/>
    <xf numFmtId="0" fontId="3" fillId="4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0" fontId="14" fillId="3" borderId="2" xfId="0" applyFont="1" applyFill="1" applyBorder="1" applyProtection="1">
      <protection locked="0"/>
    </xf>
    <xf numFmtId="0" fontId="15" fillId="0" borderId="0" xfId="0" applyFont="1"/>
    <xf numFmtId="0" fontId="14" fillId="0" borderId="0" xfId="0" applyFont="1"/>
    <xf numFmtId="0" fontId="0" fillId="0" borderId="2" xfId="0" quotePrefix="1" applyBorder="1" applyAlignment="1">
      <alignment horizontal="left" indent="8"/>
    </xf>
    <xf numFmtId="0" fontId="14" fillId="3" borderId="2" xfId="0" applyFont="1" applyFill="1" applyBorder="1" applyAlignment="1" applyProtection="1">
      <alignment horizontal="center"/>
      <protection locked="0"/>
    </xf>
    <xf numFmtId="164" fontId="14" fillId="0" borderId="2" xfId="0" applyNumberFormat="1" applyFont="1" applyBorder="1" applyAlignment="1">
      <alignment horizontal="center"/>
    </xf>
    <xf numFmtId="0" fontId="14" fillId="0" borderId="32" xfId="0" applyFont="1" applyBorder="1"/>
    <xf numFmtId="164" fontId="5" fillId="0" borderId="15" xfId="0" applyNumberFormat="1" applyFont="1" applyBorder="1"/>
    <xf numFmtId="0" fontId="14" fillId="6" borderId="34" xfId="0" applyFont="1" applyFill="1" applyBorder="1"/>
    <xf numFmtId="0" fontId="14" fillId="3" borderId="17" xfId="0" applyFont="1" applyFill="1" applyBorder="1" applyProtection="1">
      <protection locked="0"/>
    </xf>
    <xf numFmtId="0" fontId="14" fillId="0" borderId="34" xfId="0" applyFont="1" applyBorder="1"/>
    <xf numFmtId="164" fontId="5" fillId="0" borderId="18" xfId="0" applyNumberFormat="1" applyFont="1" applyBorder="1"/>
    <xf numFmtId="164" fontId="3" fillId="0" borderId="18" xfId="0" applyNumberFormat="1" applyFont="1" applyBorder="1" applyAlignment="1">
      <alignment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4" fillId="0" borderId="32" xfId="0" quotePrefix="1" applyFont="1" applyBorder="1" applyAlignment="1">
      <alignment horizontal="left" indent="8"/>
    </xf>
    <xf numFmtId="164" fontId="14" fillId="0" borderId="15" xfId="0" applyNumberFormat="1" applyFont="1" applyBorder="1"/>
    <xf numFmtId="0" fontId="14" fillId="0" borderId="32" xfId="0" applyFont="1" applyBorder="1" applyAlignment="1">
      <alignment horizontal="left" indent="8"/>
    </xf>
    <xf numFmtId="0" fontId="3" fillId="4" borderId="3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4" borderId="17" xfId="0" applyFont="1" applyFill="1" applyBorder="1"/>
    <xf numFmtId="164" fontId="5" fillId="0" borderId="15" xfId="0" applyNumberFormat="1" applyFont="1" applyBorder="1" applyAlignment="1">
      <alignment horizontal="center" vertical="center"/>
    </xf>
    <xf numFmtId="0" fontId="3" fillId="4" borderId="34" xfId="0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5" fillId="0" borderId="18" xfId="0" applyNumberFormat="1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/>
    </xf>
    <xf numFmtId="14" fontId="3" fillId="7" borderId="57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14" fillId="6" borderId="35" xfId="0" applyFont="1" applyFill="1" applyBorder="1" applyAlignment="1">
      <alignment horizontal="center"/>
    </xf>
    <xf numFmtId="0" fontId="14" fillId="6" borderId="36" xfId="0" applyFont="1" applyFill="1" applyBorder="1" applyAlignment="1">
      <alignment horizontal="center"/>
    </xf>
    <xf numFmtId="0" fontId="14" fillId="6" borderId="37" xfId="0" applyFont="1" applyFill="1" applyBorder="1" applyAlignment="1">
      <alignment horizontal="center"/>
    </xf>
    <xf numFmtId="0" fontId="3" fillId="7" borderId="58" xfId="0" applyFont="1" applyFill="1" applyBorder="1" applyAlignment="1">
      <alignment horizontal="center"/>
    </xf>
    <xf numFmtId="0" fontId="3" fillId="7" borderId="53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39" xfId="0" applyFont="1" applyBorder="1" applyAlignment="1">
      <alignment horizontal="left" vertical="center" wrapText="1" indent="9"/>
    </xf>
    <xf numFmtId="0" fontId="14" fillId="0" borderId="41" xfId="0" applyFont="1" applyBorder="1" applyAlignment="1">
      <alignment horizontal="left" vertical="center" wrapText="1" indent="9"/>
    </xf>
    <xf numFmtId="0" fontId="14" fillId="0" borderId="40" xfId="0" applyFont="1" applyBorder="1" applyAlignment="1">
      <alignment horizontal="left" vertical="center" wrapText="1" indent="9"/>
    </xf>
    <xf numFmtId="0" fontId="14" fillId="0" borderId="8" xfId="0" applyFont="1" applyBorder="1" applyAlignment="1">
      <alignment horizontal="left" vertical="center" wrapText="1" indent="9"/>
    </xf>
    <xf numFmtId="0" fontId="14" fillId="0" borderId="0" xfId="0" applyFont="1" applyBorder="1" applyAlignment="1">
      <alignment horizontal="left" vertical="center" wrapText="1" indent="9"/>
    </xf>
    <xf numFmtId="0" fontId="14" fillId="0" borderId="5" xfId="0" applyFont="1" applyBorder="1" applyAlignment="1">
      <alignment horizontal="left" vertical="center" wrapText="1" indent="9"/>
    </xf>
    <xf numFmtId="0" fontId="14" fillId="0" borderId="42" xfId="0" applyFont="1" applyBorder="1" applyAlignment="1">
      <alignment horizontal="left" vertical="center" wrapText="1" indent="9"/>
    </xf>
    <xf numFmtId="0" fontId="14" fillId="0" borderId="43" xfId="0" applyFont="1" applyBorder="1" applyAlignment="1">
      <alignment horizontal="left" vertical="center" wrapText="1" indent="9"/>
    </xf>
    <xf numFmtId="0" fontId="14" fillId="0" borderId="44" xfId="0" applyFont="1" applyBorder="1" applyAlignment="1">
      <alignment horizontal="left" vertical="center" wrapText="1" indent="9"/>
    </xf>
    <xf numFmtId="0" fontId="14" fillId="3" borderId="35" xfId="0" applyFont="1" applyFill="1" applyBorder="1" applyAlignment="1" applyProtection="1">
      <alignment horizontal="center"/>
      <protection locked="0"/>
    </xf>
    <xf numFmtId="0" fontId="14" fillId="3" borderId="38" xfId="0" applyFont="1" applyFill="1" applyBorder="1" applyAlignment="1" applyProtection="1">
      <alignment horizontal="center"/>
      <protection locked="0"/>
    </xf>
    <xf numFmtId="164" fontId="11" fillId="5" borderId="20" xfId="2" applyNumberFormat="1" applyFont="1" applyFill="1" applyBorder="1" applyAlignment="1">
      <alignment horizontal="center" vertical="center"/>
    </xf>
    <xf numFmtId="164" fontId="11" fillId="5" borderId="21" xfId="2" applyNumberFormat="1" applyFont="1" applyFill="1" applyBorder="1" applyAlignment="1">
      <alignment horizontal="center" vertical="center"/>
    </xf>
    <xf numFmtId="164" fontId="11" fillId="5" borderId="23" xfId="2" applyNumberFormat="1" applyFont="1" applyFill="1" applyBorder="1" applyAlignment="1">
      <alignment horizontal="center" vertical="center"/>
    </xf>
    <xf numFmtId="164" fontId="11" fillId="5" borderId="24" xfId="2" applyNumberFormat="1" applyFont="1" applyFill="1" applyBorder="1" applyAlignment="1">
      <alignment horizontal="center" vertical="center"/>
    </xf>
    <xf numFmtId="164" fontId="11" fillId="5" borderId="26" xfId="2" applyNumberFormat="1" applyFont="1" applyFill="1" applyBorder="1" applyAlignment="1">
      <alignment horizontal="center" vertical="center"/>
    </xf>
    <xf numFmtId="164" fontId="11" fillId="5" borderId="27" xfId="2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/>
    </xf>
    <xf numFmtId="0" fontId="3" fillId="4" borderId="31" xfId="0" applyFont="1" applyFill="1" applyBorder="1" applyAlignment="1">
      <alignment horizontal="center" wrapText="1"/>
    </xf>
    <xf numFmtId="0" fontId="3" fillId="4" borderId="33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4" fillId="3" borderId="6" xfId="0" applyFont="1" applyFill="1" applyBorder="1" applyAlignment="1" applyProtection="1">
      <alignment horizontal="center"/>
      <protection locked="0"/>
    </xf>
    <xf numFmtId="0" fontId="14" fillId="3" borderId="7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0" fillId="4" borderId="45" xfId="1" applyFont="1" applyFill="1" applyBorder="1" applyAlignment="1">
      <alignment horizontal="center" vertical="center" wrapText="1"/>
    </xf>
    <xf numFmtId="0" fontId="10" fillId="4" borderId="46" xfId="1" applyFont="1" applyFill="1" applyBorder="1" applyAlignment="1">
      <alignment horizontal="center" vertical="center" wrapText="1"/>
    </xf>
    <xf numFmtId="0" fontId="10" fillId="4" borderId="47" xfId="1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</cellXfs>
  <cellStyles count="3">
    <cellStyle name="Avertissement" xfId="2" builtinId="11"/>
    <cellStyle name="Calcul" xfId="1" builtinId="22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709082</xdr:colOff>
      <xdr:row>0</xdr:row>
      <xdr:rowOff>1</xdr:rowOff>
    </xdr:from>
    <xdr:ext cx="6392335" cy="1469890"/>
    <xdr:sp macro="" textlink="">
      <xdr:nvSpPr>
        <xdr:cNvPr id="2" name="Rectangle 1"/>
        <xdr:cNvSpPr/>
      </xdr:nvSpPr>
      <xdr:spPr>
        <a:xfrm>
          <a:off x="1788582" y="1"/>
          <a:ext cx="6392335" cy="146989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BULLETIN</a:t>
          </a:r>
          <a:r>
            <a:rPr lang="fr-FR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D'INSCRIPTION</a:t>
          </a:r>
        </a:p>
        <a:p>
          <a:pPr algn="ctr"/>
          <a:r>
            <a:rPr lang="fr-FR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2023</a:t>
          </a:r>
          <a:endParaRPr lang="fr-FR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>
    <xdr:from>
      <xdr:col>6</xdr:col>
      <xdr:colOff>1280584</xdr:colOff>
      <xdr:row>1</xdr:row>
      <xdr:rowOff>127000</xdr:rowOff>
    </xdr:from>
    <xdr:to>
      <xdr:col>6</xdr:col>
      <xdr:colOff>3757084</xdr:colOff>
      <xdr:row>13</xdr:row>
      <xdr:rowOff>169333</xdr:rowOff>
    </xdr:to>
    <xdr:sp macro="" textlink="">
      <xdr:nvSpPr>
        <xdr:cNvPr id="4" name="ZoneTexte 3"/>
        <xdr:cNvSpPr txBox="1"/>
      </xdr:nvSpPr>
      <xdr:spPr>
        <a:xfrm>
          <a:off x="8879417" y="317500"/>
          <a:ext cx="2476500" cy="2169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 u="sng"/>
            <a:t>Nous</a:t>
          </a:r>
          <a:r>
            <a:rPr lang="fr-FR" sz="1400" b="1" u="sng" baseline="0"/>
            <a:t> contacter:</a:t>
          </a:r>
        </a:p>
        <a:p>
          <a:pPr algn="ctr"/>
          <a:r>
            <a:rPr lang="fr-FR" sz="1400" baseline="0"/>
            <a:t>contact@beaujolhand.fr</a:t>
          </a:r>
        </a:p>
        <a:p>
          <a:pPr algn="ctr"/>
          <a:r>
            <a:rPr lang="fr-FR" sz="1400" baseline="0"/>
            <a:t>0767205471</a:t>
          </a:r>
        </a:p>
        <a:p>
          <a:pPr algn="ctr"/>
          <a:r>
            <a:rPr lang="fr-FR" sz="1400" baseline="0"/>
            <a:t>www.bvsh.fr</a:t>
          </a:r>
        </a:p>
        <a:p>
          <a:pPr algn="ctr"/>
          <a:endParaRPr lang="fr-FR" sz="1400" baseline="0"/>
        </a:p>
        <a:p>
          <a:pPr algn="ctr"/>
          <a:r>
            <a:rPr lang="fr-FR" sz="1400" baseline="0"/>
            <a:t>Beaujolais Val de Saône</a:t>
          </a:r>
        </a:p>
        <a:p>
          <a:pPr algn="ctr"/>
          <a:r>
            <a:rPr lang="fr-FR" sz="1400" baseline="0"/>
            <a:t>espace Catinot</a:t>
          </a:r>
        </a:p>
        <a:p>
          <a:pPr algn="ctr"/>
          <a:r>
            <a:rPr lang="fr-FR" sz="1400" baseline="0"/>
            <a:t>rue du beaujolais</a:t>
          </a:r>
        </a:p>
        <a:p>
          <a:pPr algn="ctr"/>
          <a:r>
            <a:rPr lang="fr-FR" sz="1400" baseline="0"/>
            <a:t>69220 Belleville en Beaujolais</a:t>
          </a:r>
        </a:p>
        <a:p>
          <a:pPr algn="ctr"/>
          <a:endParaRPr lang="fr-FR" sz="1400"/>
        </a:p>
      </xdr:txBody>
    </xdr:sp>
    <xdr:clientData/>
  </xdr:twoCellAnchor>
  <xdr:twoCellAnchor editAs="oneCell">
    <xdr:from>
      <xdr:col>0</xdr:col>
      <xdr:colOff>119062</xdr:colOff>
      <xdr:row>0</xdr:row>
      <xdr:rowOff>0</xdr:rowOff>
    </xdr:from>
    <xdr:to>
      <xdr:col>1</xdr:col>
      <xdr:colOff>904874</xdr:colOff>
      <xdr:row>10</xdr:row>
      <xdr:rowOff>79741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2000" b="80500" l="7500" r="2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844" t="20000" r="76206" b="18750"/>
        <a:stretch/>
      </xdr:blipFill>
      <xdr:spPr>
        <a:xfrm>
          <a:off x="119062" y="0"/>
          <a:ext cx="1857375" cy="205617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304800</xdr:colOff>
      <xdr:row>47</xdr:row>
      <xdr:rowOff>304800</xdr:rowOff>
    </xdr:to>
    <xdr:sp macro="" textlink="">
      <xdr:nvSpPr>
        <xdr:cNvPr id="1026" name="AutoShape 2" descr="logo bvsh.png"/>
        <xdr:cNvSpPr>
          <a:spLocks noChangeAspect="1" noChangeArrowheads="1"/>
        </xdr:cNvSpPr>
      </xdr:nvSpPr>
      <xdr:spPr bwMode="auto">
        <a:xfrm>
          <a:off x="23460075" y="935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3905250</xdr:colOff>
      <xdr:row>0</xdr:row>
      <xdr:rowOff>166688</xdr:rowOff>
    </xdr:from>
    <xdr:to>
      <xdr:col>10</xdr:col>
      <xdr:colOff>25827</xdr:colOff>
      <xdr:row>13</xdr:row>
      <xdr:rowOff>142875</xdr:rowOff>
    </xdr:to>
    <xdr:pic>
      <xdr:nvPicPr>
        <xdr:cNvPr id="7" name="Image 6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692" b="17692"/>
        <a:stretch/>
      </xdr:blipFill>
      <xdr:spPr>
        <a:xfrm>
          <a:off x="12739688" y="166688"/>
          <a:ext cx="4621639" cy="252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"/>
  <sheetViews>
    <sheetView workbookViewId="0">
      <selection activeCell="F26" sqref="F26"/>
    </sheetView>
  </sheetViews>
  <sheetFormatPr baseColWidth="10" defaultRowHeight="15" x14ac:dyDescent="0.25"/>
  <sheetData/>
  <customSheetViews>
    <customSheetView guid="{6F27EF47-9824-4429-8A17-1F5DEC6DF5C2}"/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outlinePr showOutlineSymbols="0"/>
    <pageSetUpPr autoPageBreaks="0"/>
  </sheetPr>
  <dimension ref="A5:X69"/>
  <sheetViews>
    <sheetView showGridLines="0" showRowColHeaders="0" showZeros="0" tabSelected="1" showOutlineSymbols="0" zoomScale="60" zoomScaleNormal="60" workbookViewId="0">
      <selection activeCell="C22" sqref="C22"/>
    </sheetView>
  </sheetViews>
  <sheetFormatPr baseColWidth="10" defaultRowHeight="15" x14ac:dyDescent="0.25"/>
  <cols>
    <col min="1" max="1" width="16.140625" customWidth="1"/>
    <col min="2" max="2" width="44.85546875" bestFit="1" customWidth="1"/>
    <col min="3" max="5" width="20.140625" customWidth="1"/>
    <col min="7" max="7" width="61.28515625" bestFit="1" customWidth="1"/>
    <col min="8" max="8" width="23.28515625" bestFit="1" customWidth="1"/>
    <col min="9" max="9" width="22.28515625" bestFit="1" customWidth="1"/>
    <col min="10" max="10" width="20.7109375" customWidth="1"/>
  </cols>
  <sheetData>
    <row r="5" spans="1:7" ht="15.75" customHeight="1" x14ac:dyDescent="0.25"/>
    <row r="6" spans="1:7" ht="15.75" customHeight="1" x14ac:dyDescent="0.25"/>
    <row r="7" spans="1:7" ht="15.75" customHeight="1" x14ac:dyDescent="0.25"/>
    <row r="8" spans="1:7" ht="15.75" customHeight="1" x14ac:dyDescent="0.25"/>
    <row r="9" spans="1:7" ht="21" x14ac:dyDescent="0.35">
      <c r="A9" s="111" t="s">
        <v>17</v>
      </c>
      <c r="B9" s="111"/>
      <c r="C9" s="111"/>
      <c r="D9" s="111"/>
      <c r="E9" s="111"/>
      <c r="F9" s="111"/>
      <c r="G9" s="111"/>
    </row>
    <row r="11" spans="1:7" x14ac:dyDescent="0.25">
      <c r="B11" s="4" t="s">
        <v>8</v>
      </c>
      <c r="C11" s="121"/>
      <c r="D11" s="121"/>
      <c r="E11" s="121"/>
      <c r="F11" s="121"/>
    </row>
    <row r="12" spans="1:7" x14ac:dyDescent="0.25">
      <c r="B12" s="4" t="s">
        <v>9</v>
      </c>
      <c r="C12" s="122"/>
      <c r="D12" s="122"/>
      <c r="E12" s="122"/>
      <c r="F12" s="122"/>
    </row>
    <row r="13" spans="1:7" x14ac:dyDescent="0.25">
      <c r="B13" s="4" t="s">
        <v>11</v>
      </c>
      <c r="C13" s="122"/>
      <c r="D13" s="122"/>
      <c r="E13" s="122"/>
      <c r="F13" s="122"/>
    </row>
    <row r="14" spans="1:7" x14ac:dyDescent="0.25">
      <c r="B14" s="4" t="s">
        <v>10</v>
      </c>
      <c r="C14" s="122"/>
      <c r="D14" s="122"/>
      <c r="E14" s="122"/>
      <c r="F14" s="122"/>
    </row>
    <row r="16" spans="1:7" ht="15.75" thickBot="1" x14ac:dyDescent="0.3"/>
    <row r="17" spans="1:10" ht="30.75" thickBot="1" x14ac:dyDescent="0.3">
      <c r="A17" s="88" t="s">
        <v>18</v>
      </c>
      <c r="B17" s="29" t="s">
        <v>3</v>
      </c>
      <c r="C17" s="30" t="s">
        <v>2</v>
      </c>
      <c r="D17" s="30" t="s">
        <v>7</v>
      </c>
      <c r="E17" s="31" t="s">
        <v>0</v>
      </c>
      <c r="G17" s="9">
        <v>45047</v>
      </c>
      <c r="H17" s="43" t="s">
        <v>16</v>
      </c>
      <c r="I17" s="44" t="s">
        <v>15</v>
      </c>
      <c r="J17" s="31" t="s">
        <v>0</v>
      </c>
    </row>
    <row r="18" spans="1:10" ht="15.75" x14ac:dyDescent="0.25">
      <c r="A18" s="88"/>
      <c r="B18" s="32" t="s">
        <v>46</v>
      </c>
      <c r="C18" s="20"/>
      <c r="D18" s="21">
        <f t="shared" ref="D18:D30" si="0">IFERROR(VLOOKUP(B18,tabcatégorie,2,FALSE),"")</f>
        <v>60</v>
      </c>
      <c r="E18" s="33">
        <f>IFERROR(C18*D18,"")</f>
        <v>0</v>
      </c>
      <c r="G18" s="45" t="s">
        <v>13</v>
      </c>
      <c r="H18" s="8">
        <f>IF(C31&gt;1,C31-1,0)</f>
        <v>0</v>
      </c>
      <c r="I18" s="3">
        <v>10</v>
      </c>
      <c r="J18" s="38">
        <f>IFERROR(H18*I18,"")</f>
        <v>0</v>
      </c>
    </row>
    <row r="19" spans="1:10" ht="16.5" thickBot="1" x14ac:dyDescent="0.3">
      <c r="A19" s="88"/>
      <c r="B19" s="32" t="s">
        <v>47</v>
      </c>
      <c r="C19" s="20"/>
      <c r="D19" s="21">
        <f t="shared" si="0"/>
        <v>60</v>
      </c>
      <c r="E19" s="33">
        <f t="shared" ref="E19:E30" si="1">IFERROR(C19*D19,"")</f>
        <v>0</v>
      </c>
      <c r="G19" s="39" t="s">
        <v>14</v>
      </c>
      <c r="H19" s="40" t="str">
        <f>IF(C31&gt;0,C31,"")</f>
        <v/>
      </c>
      <c r="I19" s="41">
        <v>10</v>
      </c>
      <c r="J19" s="42">
        <f ca="1">IFERROR(IF(TODAY()&lt;=G17,C31*I19,""),"")</f>
        <v>0</v>
      </c>
    </row>
    <row r="20" spans="1:10" ht="15.75" x14ac:dyDescent="0.25">
      <c r="A20" s="88"/>
      <c r="B20" s="32" t="s">
        <v>49</v>
      </c>
      <c r="C20" s="20"/>
      <c r="D20" s="21">
        <f>IFERROR(VLOOKUP(B21,tabcatégorie,2,FALSE),"")</f>
        <v>60</v>
      </c>
      <c r="E20" s="33">
        <f t="shared" si="1"/>
        <v>0</v>
      </c>
    </row>
    <row r="21" spans="1:10" ht="15.75" x14ac:dyDescent="0.25">
      <c r="A21" s="88"/>
      <c r="B21" s="32" t="s">
        <v>48</v>
      </c>
      <c r="C21" s="20"/>
      <c r="D21" s="21">
        <f>IFERROR(VLOOKUP(B20,tabcatégorie,2,FALSE),"")</f>
        <v>60</v>
      </c>
      <c r="E21" s="33">
        <f t="shared" si="1"/>
        <v>0</v>
      </c>
    </row>
    <row r="22" spans="1:10" ht="15.75" x14ac:dyDescent="0.25">
      <c r="A22" s="88"/>
      <c r="B22" s="32" t="s">
        <v>50</v>
      </c>
      <c r="C22" s="20"/>
      <c r="D22" s="21">
        <f>IFERROR(VLOOKUP(B22,tabcatégorie,2,FALSE),"")</f>
        <v>60</v>
      </c>
      <c r="E22" s="33">
        <f t="shared" si="1"/>
        <v>0</v>
      </c>
    </row>
    <row r="23" spans="1:10" ht="16.5" thickBot="1" x14ac:dyDescent="0.3">
      <c r="A23" s="88"/>
      <c r="B23" s="32" t="s">
        <v>51</v>
      </c>
      <c r="C23" s="20"/>
      <c r="D23" s="21">
        <f t="shared" si="0"/>
        <v>60</v>
      </c>
      <c r="E23" s="33">
        <f t="shared" si="1"/>
        <v>0</v>
      </c>
    </row>
    <row r="24" spans="1:10" ht="15.75" x14ac:dyDescent="0.25">
      <c r="A24" s="88"/>
      <c r="B24" s="32" t="s">
        <v>52</v>
      </c>
      <c r="C24" s="20"/>
      <c r="D24" s="21">
        <f t="shared" si="0"/>
        <v>60</v>
      </c>
      <c r="E24" s="33">
        <f t="shared" si="1"/>
        <v>0</v>
      </c>
      <c r="G24" s="112" t="s">
        <v>44</v>
      </c>
      <c r="H24" s="115">
        <f ca="1">IFERROR(E31-J18-J19,"")</f>
        <v>0</v>
      </c>
      <c r="I24" s="116"/>
    </row>
    <row r="25" spans="1:10" ht="15.75" x14ac:dyDescent="0.25">
      <c r="A25" s="88"/>
      <c r="B25" s="32" t="s">
        <v>53</v>
      </c>
      <c r="C25" s="20"/>
      <c r="D25" s="21">
        <f t="shared" si="0"/>
        <v>60</v>
      </c>
      <c r="E25" s="33">
        <f t="shared" si="1"/>
        <v>0</v>
      </c>
      <c r="G25" s="113"/>
      <c r="H25" s="117"/>
      <c r="I25" s="118"/>
    </row>
    <row r="26" spans="1:10" ht="15.75" x14ac:dyDescent="0.25">
      <c r="A26" s="88"/>
      <c r="B26" s="32" t="s">
        <v>54</v>
      </c>
      <c r="C26" s="20"/>
      <c r="D26" s="21">
        <f t="shared" si="0"/>
        <v>80</v>
      </c>
      <c r="E26" s="33">
        <f t="shared" si="1"/>
        <v>0</v>
      </c>
      <c r="G26" s="113"/>
      <c r="H26" s="117"/>
      <c r="I26" s="118"/>
    </row>
    <row r="27" spans="1:10" ht="16.5" thickBot="1" x14ac:dyDescent="0.3">
      <c r="A27" s="88"/>
      <c r="B27" s="32" t="s">
        <v>55</v>
      </c>
      <c r="C27" s="20"/>
      <c r="D27" s="21">
        <f t="shared" si="0"/>
        <v>80</v>
      </c>
      <c r="E27" s="33">
        <f t="shared" si="1"/>
        <v>0</v>
      </c>
      <c r="G27" s="114"/>
      <c r="H27" s="119"/>
      <c r="I27" s="120"/>
    </row>
    <row r="28" spans="1:10" ht="15.75" x14ac:dyDescent="0.25">
      <c r="A28" s="88"/>
      <c r="B28" s="34" t="s">
        <v>5</v>
      </c>
      <c r="C28" s="20"/>
      <c r="D28" s="21">
        <f t="shared" si="0"/>
        <v>80</v>
      </c>
      <c r="E28" s="33">
        <f t="shared" si="1"/>
        <v>0</v>
      </c>
    </row>
    <row r="29" spans="1:10" ht="15.75" x14ac:dyDescent="0.25">
      <c r="A29" s="88"/>
      <c r="B29" s="34" t="s">
        <v>4</v>
      </c>
      <c r="C29" s="20"/>
      <c r="D29" s="21">
        <f t="shared" si="0"/>
        <v>80</v>
      </c>
      <c r="E29" s="33">
        <f>IFERROR(C29*D29,"")</f>
        <v>0</v>
      </c>
    </row>
    <row r="30" spans="1:10" ht="15.75" x14ac:dyDescent="0.25">
      <c r="A30" s="88"/>
      <c r="B30" s="34" t="s">
        <v>45</v>
      </c>
      <c r="C30" s="20"/>
      <c r="D30" s="21">
        <f t="shared" si="0"/>
        <v>80</v>
      </c>
      <c r="E30" s="33">
        <f t="shared" si="1"/>
        <v>0</v>
      </c>
    </row>
    <row r="31" spans="1:10" ht="16.5" thickBot="1" x14ac:dyDescent="0.3">
      <c r="A31" s="88"/>
      <c r="B31" s="35" t="s">
        <v>6</v>
      </c>
      <c r="C31" s="36">
        <f>SUM(C18:C30)</f>
        <v>0</v>
      </c>
      <c r="D31" s="37"/>
      <c r="E31" s="27">
        <f>IFERROR(SUM(E18:E30),"")</f>
        <v>0</v>
      </c>
    </row>
    <row r="32" spans="1:10" ht="15.75" x14ac:dyDescent="0.25">
      <c r="B32" s="5"/>
      <c r="C32" s="6"/>
      <c r="D32" s="6"/>
      <c r="E32" s="7"/>
    </row>
    <row r="33" spans="1:24" ht="15.75" customHeight="1" thickBot="1" x14ac:dyDescent="0.3">
      <c r="A33" s="96" t="s">
        <v>19</v>
      </c>
      <c r="B33" s="5"/>
      <c r="C33" s="6"/>
      <c r="D33" s="6"/>
      <c r="E33" s="7"/>
    </row>
    <row r="34" spans="1:24" x14ac:dyDescent="0.25">
      <c r="A34" s="96"/>
      <c r="B34" s="100" t="s">
        <v>22</v>
      </c>
      <c r="C34" s="102" t="s">
        <v>25</v>
      </c>
      <c r="D34" s="103"/>
      <c r="E34" s="104" t="s">
        <v>26</v>
      </c>
      <c r="F34" s="104"/>
      <c r="G34" s="104"/>
      <c r="H34" s="98" t="s">
        <v>34</v>
      </c>
      <c r="I34" s="15"/>
    </row>
    <row r="35" spans="1:24" x14ac:dyDescent="0.25">
      <c r="A35" s="96"/>
      <c r="B35" s="101"/>
      <c r="C35" s="13" t="s">
        <v>23</v>
      </c>
      <c r="D35" s="13" t="s">
        <v>24</v>
      </c>
      <c r="E35" s="105"/>
      <c r="F35" s="105"/>
      <c r="G35" s="105"/>
      <c r="H35" s="99"/>
      <c r="I35" s="12"/>
    </row>
    <row r="36" spans="1:24" s="18" customFormat="1" ht="15.75" x14ac:dyDescent="0.25">
      <c r="A36" s="96"/>
      <c r="B36" s="22" t="s">
        <v>20</v>
      </c>
      <c r="C36" s="16"/>
      <c r="D36" s="16"/>
      <c r="E36" s="106" t="s">
        <v>27</v>
      </c>
      <c r="F36" s="106"/>
      <c r="G36" s="106"/>
      <c r="H36" s="23">
        <f>C36*I36+D36*I36</f>
        <v>0</v>
      </c>
      <c r="I36" s="17"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18" customFormat="1" ht="15.75" x14ac:dyDescent="0.25">
      <c r="A37" s="96"/>
      <c r="B37" s="22" t="s">
        <v>41</v>
      </c>
      <c r="C37" s="16"/>
      <c r="D37" s="16"/>
      <c r="E37" s="106" t="s">
        <v>28</v>
      </c>
      <c r="F37" s="106"/>
      <c r="G37" s="106"/>
      <c r="H37" s="23">
        <f>(C37*I37+D37*I37)</f>
        <v>0</v>
      </c>
      <c r="I37" s="17">
        <v>15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8" customFormat="1" ht="16.5" thickBot="1" x14ac:dyDescent="0.3">
      <c r="A38" s="96"/>
      <c r="B38" s="24" t="s">
        <v>21</v>
      </c>
      <c r="C38" s="25"/>
      <c r="D38" s="25"/>
      <c r="E38" s="55" t="s">
        <v>43</v>
      </c>
      <c r="F38" s="56"/>
      <c r="G38" s="56"/>
      <c r="H38" s="57"/>
      <c r="I38" s="17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x14ac:dyDescent="0.25">
      <c r="A39" s="96"/>
    </row>
    <row r="40" spans="1:24" ht="15.75" thickBot="1" x14ac:dyDescent="0.3">
      <c r="A40" s="96"/>
    </row>
    <row r="41" spans="1:24" ht="15" customHeight="1" x14ac:dyDescent="0.25">
      <c r="A41" s="96"/>
      <c r="B41" s="100" t="s">
        <v>29</v>
      </c>
      <c r="C41" s="102" t="s">
        <v>25</v>
      </c>
      <c r="D41" s="103"/>
      <c r="E41" s="104" t="s">
        <v>1</v>
      </c>
      <c r="F41" s="104"/>
      <c r="G41" s="104"/>
      <c r="H41" s="98" t="s">
        <v>35</v>
      </c>
    </row>
    <row r="42" spans="1:24" x14ac:dyDescent="0.25">
      <c r="A42" s="96"/>
      <c r="B42" s="101"/>
      <c r="C42" s="107" t="s">
        <v>32</v>
      </c>
      <c r="D42" s="108"/>
      <c r="E42" s="105"/>
      <c r="F42" s="105"/>
      <c r="G42" s="105"/>
      <c r="H42" s="99"/>
    </row>
    <row r="43" spans="1:24" s="18" customFormat="1" ht="15.75" x14ac:dyDescent="0.25">
      <c r="A43" s="96"/>
      <c r="B43" s="22" t="s">
        <v>31</v>
      </c>
      <c r="C43" s="109"/>
      <c r="D43" s="110"/>
      <c r="E43" s="106" t="s">
        <v>38</v>
      </c>
      <c r="F43" s="106"/>
      <c r="G43" s="106"/>
      <c r="H43" s="23">
        <f>C43*I43+D43*I43</f>
        <v>0</v>
      </c>
      <c r="I43" s="17">
        <v>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18" customFormat="1" ht="16.5" thickBot="1" x14ac:dyDescent="0.3">
      <c r="A44" s="96"/>
      <c r="B44" s="26" t="s">
        <v>40</v>
      </c>
      <c r="C44" s="77"/>
      <c r="D44" s="78"/>
      <c r="E44" s="97" t="s">
        <v>39</v>
      </c>
      <c r="F44" s="97"/>
      <c r="G44" s="97"/>
      <c r="H44" s="27">
        <f>C44*I44+D44*I44</f>
        <v>0</v>
      </c>
      <c r="I44" s="17">
        <v>10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5.75" thickBot="1" x14ac:dyDescent="0.3">
      <c r="A45" s="96"/>
    </row>
    <row r="46" spans="1:24" x14ac:dyDescent="0.25">
      <c r="A46" s="96"/>
      <c r="B46" s="85" t="s">
        <v>30</v>
      </c>
      <c r="C46" s="89" t="s">
        <v>42</v>
      </c>
      <c r="D46" s="90"/>
      <c r="E46" s="68" t="s">
        <v>56</v>
      </c>
      <c r="F46" s="69"/>
      <c r="G46" s="70"/>
      <c r="H46" s="98" t="s">
        <v>36</v>
      </c>
    </row>
    <row r="47" spans="1:24" x14ac:dyDescent="0.25">
      <c r="A47" s="96"/>
      <c r="B47" s="86"/>
      <c r="C47" s="91"/>
      <c r="D47" s="92"/>
      <c r="E47" s="71"/>
      <c r="F47" s="72"/>
      <c r="G47" s="73"/>
      <c r="H47" s="99"/>
    </row>
    <row r="48" spans="1:24" ht="35.25" customHeight="1" thickBot="1" x14ac:dyDescent="0.3">
      <c r="A48" s="96"/>
      <c r="B48" s="87"/>
      <c r="C48" s="77"/>
      <c r="D48" s="78"/>
      <c r="E48" s="74"/>
      <c r="F48" s="75"/>
      <c r="G48" s="76"/>
      <c r="H48" s="28">
        <f>C48*I48</f>
        <v>0</v>
      </c>
      <c r="I48" s="12">
        <v>1</v>
      </c>
    </row>
    <row r="49" spans="1:10" x14ac:dyDescent="0.25">
      <c r="A49" s="96"/>
      <c r="E49" s="14"/>
    </row>
    <row r="50" spans="1:10" ht="43.5" customHeight="1" thickBot="1" x14ac:dyDescent="0.3">
      <c r="A50" s="11"/>
    </row>
    <row r="51" spans="1:10" ht="15" customHeight="1" x14ac:dyDescent="0.25">
      <c r="A51" s="88" t="s">
        <v>33</v>
      </c>
      <c r="B51" s="93" t="s">
        <v>37</v>
      </c>
      <c r="C51" s="79">
        <f ca="1">SUM(E51:F58)</f>
        <v>0</v>
      </c>
      <c r="D51" s="80"/>
      <c r="E51" s="66">
        <f ca="1">H24</f>
        <v>0</v>
      </c>
      <c r="F51" s="67"/>
      <c r="H51" s="60" t="s">
        <v>57</v>
      </c>
      <c r="I51" s="61"/>
      <c r="J51" s="62"/>
    </row>
    <row r="52" spans="1:10" ht="15" customHeight="1" x14ac:dyDescent="0.25">
      <c r="A52" s="88"/>
      <c r="B52" s="94"/>
      <c r="C52" s="81"/>
      <c r="D52" s="82"/>
      <c r="E52" s="67"/>
      <c r="F52" s="67"/>
      <c r="H52" s="63"/>
      <c r="I52" s="64"/>
      <c r="J52" s="65"/>
    </row>
    <row r="53" spans="1:10" ht="15" customHeight="1" x14ac:dyDescent="0.25">
      <c r="A53" s="88"/>
      <c r="B53" s="94"/>
      <c r="C53" s="81"/>
      <c r="D53" s="82"/>
      <c r="E53" s="66">
        <f>SUM(H36:H37)</f>
        <v>0</v>
      </c>
      <c r="F53" s="67"/>
      <c r="H53" s="46">
        <f ca="1">TODAY()</f>
        <v>45000</v>
      </c>
      <c r="I53" s="58">
        <f>C12</f>
        <v>0</v>
      </c>
      <c r="J53" s="59"/>
    </row>
    <row r="54" spans="1:10" ht="15" customHeight="1" x14ac:dyDescent="0.25">
      <c r="A54" s="88"/>
      <c r="B54" s="94"/>
      <c r="C54" s="81"/>
      <c r="D54" s="82"/>
      <c r="E54" s="47"/>
      <c r="F54" s="48"/>
      <c r="H54" s="49"/>
      <c r="I54" s="50"/>
      <c r="J54" s="51"/>
    </row>
    <row r="55" spans="1:10" ht="15" customHeight="1" x14ac:dyDescent="0.25">
      <c r="A55" s="88"/>
      <c r="B55" s="94"/>
      <c r="C55" s="81"/>
      <c r="D55" s="82"/>
      <c r="E55" s="47"/>
      <c r="F55" s="48"/>
      <c r="H55" s="49"/>
      <c r="I55" s="50"/>
      <c r="J55" s="51"/>
    </row>
    <row r="56" spans="1:10" ht="15" customHeight="1" x14ac:dyDescent="0.25">
      <c r="A56" s="88"/>
      <c r="B56" s="94"/>
      <c r="C56" s="81"/>
      <c r="D56" s="82"/>
      <c r="E56" s="66">
        <f>SUM(H43:H44)</f>
        <v>0</v>
      </c>
      <c r="F56" s="67"/>
      <c r="H56" s="49"/>
      <c r="I56" s="50"/>
      <c r="J56" s="51"/>
    </row>
    <row r="57" spans="1:10" ht="15" customHeight="1" x14ac:dyDescent="0.25">
      <c r="A57" s="88"/>
      <c r="B57" s="94"/>
      <c r="C57" s="81"/>
      <c r="D57" s="82"/>
      <c r="E57" s="66">
        <f>H48</f>
        <v>0</v>
      </c>
      <c r="F57" s="67"/>
      <c r="H57" s="49"/>
      <c r="I57" s="50"/>
      <c r="J57" s="51"/>
    </row>
    <row r="58" spans="1:10" ht="15" customHeight="1" thickBot="1" x14ac:dyDescent="0.3">
      <c r="A58" s="88"/>
      <c r="B58" s="95"/>
      <c r="C58" s="83"/>
      <c r="D58" s="84"/>
      <c r="E58" s="67"/>
      <c r="F58" s="67"/>
      <c r="H58" s="52"/>
      <c r="I58" s="53"/>
      <c r="J58" s="54"/>
    </row>
    <row r="59" spans="1:10" x14ac:dyDescent="0.25">
      <c r="A59" s="10"/>
    </row>
    <row r="60" spans="1:10" x14ac:dyDescent="0.25">
      <c r="A60" s="10"/>
    </row>
    <row r="61" spans="1:10" x14ac:dyDescent="0.25">
      <c r="A61" s="10"/>
    </row>
    <row r="62" spans="1:10" x14ac:dyDescent="0.25">
      <c r="A62" s="10"/>
    </row>
    <row r="63" spans="1:10" x14ac:dyDescent="0.25">
      <c r="A63" s="10"/>
    </row>
    <row r="64" spans="1:10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</sheetData>
  <sheetProtection algorithmName="SHA-512" hashValue="96PxiM8Xq3UY02zgK69o0SrjYa5t1lO4hOp3KtjEWgLKZhT4UhuhrHlLzSfqHzqTr9xciPdJ+MKpiYxKQ4n6Kg==" saltValue="72K96ShV17moeMGXz71mxg==" spinCount="100000" sheet="1" objects="1" scenarios="1"/>
  <customSheetViews>
    <customSheetView guid="{6F27EF47-9824-4429-8A17-1F5DEC6DF5C2}" scale="70" showPageBreaks="1" showGridLines="0">
      <selection activeCell="G7" sqref="G7"/>
    </customSheetView>
  </customSheetViews>
  <mergeCells count="40">
    <mergeCell ref="A9:G9"/>
    <mergeCell ref="G24:G27"/>
    <mergeCell ref="H24:I27"/>
    <mergeCell ref="A17:A31"/>
    <mergeCell ref="C11:F11"/>
    <mergeCell ref="C12:F12"/>
    <mergeCell ref="C13:F13"/>
    <mergeCell ref="C14:F14"/>
    <mergeCell ref="H34:H35"/>
    <mergeCell ref="B41:B42"/>
    <mergeCell ref="C41:D41"/>
    <mergeCell ref="E41:G42"/>
    <mergeCell ref="H41:H42"/>
    <mergeCell ref="B34:B35"/>
    <mergeCell ref="C34:D34"/>
    <mergeCell ref="E36:G36"/>
    <mergeCell ref="E37:G37"/>
    <mergeCell ref="E34:G35"/>
    <mergeCell ref="C42:D42"/>
    <mergeCell ref="C44:D44"/>
    <mergeCell ref="C51:D58"/>
    <mergeCell ref="B46:B48"/>
    <mergeCell ref="A51:A58"/>
    <mergeCell ref="C48:D48"/>
    <mergeCell ref="C46:D47"/>
    <mergeCell ref="B51:B58"/>
    <mergeCell ref="A33:A49"/>
    <mergeCell ref="C43:D43"/>
    <mergeCell ref="H54:J58"/>
    <mergeCell ref="E38:H38"/>
    <mergeCell ref="I53:J53"/>
    <mergeCell ref="H51:J52"/>
    <mergeCell ref="E51:F52"/>
    <mergeCell ref="E53:F53"/>
    <mergeCell ref="E56:F56"/>
    <mergeCell ref="E57:F58"/>
    <mergeCell ref="E46:G48"/>
    <mergeCell ref="E44:G44"/>
    <mergeCell ref="H46:H47"/>
    <mergeCell ref="E43:G43"/>
  </mergeCells>
  <printOptions horizontalCentered="1" verticalCentered="1"/>
  <pageMargins left="0.42" right="0.26" top="0.35433070866141736" bottom="0.35433070866141736" header="0.31496062992125984" footer="0.31496062992125984"/>
  <pageSetup paperSize="9" scale="50" fitToHeight="0" orientation="landscape" r:id="rId1"/>
  <headerFooter>
    <oddHeader xml:space="preserve">&amp;CBEAUJOLAIS VAL DE SAÔNE HANDBALL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C15"/>
  <sheetViews>
    <sheetView workbookViewId="0">
      <selection activeCell="B4" sqref="B3:B15"/>
    </sheetView>
  </sheetViews>
  <sheetFormatPr baseColWidth="10" defaultRowHeight="15" x14ac:dyDescent="0.25"/>
  <cols>
    <col min="2" max="2" width="30.42578125" bestFit="1" customWidth="1"/>
  </cols>
  <sheetData>
    <row r="2" spans="2:3" x14ac:dyDescent="0.25">
      <c r="B2" s="1" t="s">
        <v>3</v>
      </c>
      <c r="C2" t="s">
        <v>12</v>
      </c>
    </row>
    <row r="3" spans="2:3" x14ac:dyDescent="0.25">
      <c r="B3" s="19" t="s">
        <v>46</v>
      </c>
      <c r="C3" s="3">
        <v>60</v>
      </c>
    </row>
    <row r="4" spans="2:3" x14ac:dyDescent="0.25">
      <c r="B4" s="19" t="s">
        <v>47</v>
      </c>
      <c r="C4" s="3">
        <v>60</v>
      </c>
    </row>
    <row r="5" spans="2:3" x14ac:dyDescent="0.25">
      <c r="B5" s="19" t="s">
        <v>49</v>
      </c>
      <c r="C5" s="3">
        <v>60</v>
      </c>
    </row>
    <row r="6" spans="2:3" x14ac:dyDescent="0.25">
      <c r="B6" s="19" t="s">
        <v>48</v>
      </c>
      <c r="C6" s="3">
        <v>60</v>
      </c>
    </row>
    <row r="7" spans="2:3" x14ac:dyDescent="0.25">
      <c r="B7" s="19" t="s">
        <v>50</v>
      </c>
      <c r="C7" s="3">
        <v>60</v>
      </c>
    </row>
    <row r="8" spans="2:3" x14ac:dyDescent="0.25">
      <c r="B8" s="19" t="s">
        <v>51</v>
      </c>
      <c r="C8" s="3">
        <v>60</v>
      </c>
    </row>
    <row r="9" spans="2:3" x14ac:dyDescent="0.25">
      <c r="B9" s="19" t="s">
        <v>52</v>
      </c>
      <c r="C9" s="3">
        <v>60</v>
      </c>
    </row>
    <row r="10" spans="2:3" x14ac:dyDescent="0.25">
      <c r="B10" s="19" t="s">
        <v>53</v>
      </c>
      <c r="C10" s="3">
        <v>60</v>
      </c>
    </row>
    <row r="11" spans="2:3" x14ac:dyDescent="0.25">
      <c r="B11" s="19" t="s">
        <v>54</v>
      </c>
      <c r="C11" s="3">
        <v>80</v>
      </c>
    </row>
    <row r="12" spans="2:3" x14ac:dyDescent="0.25">
      <c r="B12" s="19" t="s">
        <v>55</v>
      </c>
      <c r="C12" s="3">
        <v>80</v>
      </c>
    </row>
    <row r="13" spans="2:3" x14ac:dyDescent="0.25">
      <c r="B13" s="2" t="s">
        <v>5</v>
      </c>
      <c r="C13" s="3">
        <v>80</v>
      </c>
    </row>
    <row r="14" spans="2:3" x14ac:dyDescent="0.25">
      <c r="B14" s="2" t="s">
        <v>4</v>
      </c>
      <c r="C14" s="3">
        <v>80</v>
      </c>
    </row>
    <row r="15" spans="2:3" x14ac:dyDescent="0.25">
      <c r="B15" s="2" t="s">
        <v>45</v>
      </c>
      <c r="C15" s="3">
        <v>80</v>
      </c>
    </row>
  </sheetData>
  <customSheetViews>
    <customSheetView guid="{6F27EF47-9824-4429-8A17-1F5DEC6DF5C2}">
      <selection activeCell="B3" sqref="B3:B15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notice</vt:lpstr>
      <vt:lpstr>Inscription</vt:lpstr>
      <vt:lpstr>Données</vt:lpstr>
      <vt:lpstr>Catégorie</vt:lpstr>
      <vt:lpstr>tabcatégorie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franco</dc:creator>
  <cp:lastModifiedBy>Adeline LHERMITTE</cp:lastModifiedBy>
  <cp:lastPrinted>2023-03-08T21:50:48Z</cp:lastPrinted>
  <dcterms:created xsi:type="dcterms:W3CDTF">2023-03-07T16:01:44Z</dcterms:created>
  <dcterms:modified xsi:type="dcterms:W3CDTF">2023-03-15T15:03:45Z</dcterms:modified>
</cp:coreProperties>
</file>